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81" activeTab="1"/>
  </bookViews>
  <sheets>
    <sheet name="Баланс" sheetId="1" r:id="rId1"/>
    <sheet name="Отчет о приросте" sheetId="2" r:id="rId2"/>
    <sheet name="Справка о стоимости активов" sheetId="3" r:id="rId3"/>
    <sheet name="НЕСОБЛЮДЕНИЕ" sheetId="4" r:id="rId4"/>
    <sheet name="О владельцах акций" sheetId="5" r:id="rId5"/>
    <sheet name="изменение стоимости чистых акт" sheetId="6" r:id="rId6"/>
    <sheet name="СЧА" sheetId="7" r:id="rId7"/>
  </sheets>
  <definedNames>
    <definedName name="OLE_LINK1" localSheetId="5">'изменение стоимости чистых акт'!#REF!</definedName>
    <definedName name="OLE_LINK2" localSheetId="2">'Справка о стоимости активов'!$G$11</definedName>
  </definedNames>
  <calcPr fullCalcOnLoad="1"/>
</workbook>
</file>

<file path=xl/sharedStrings.xml><?xml version="1.0" encoding="utf-8"?>
<sst xmlns="http://schemas.openxmlformats.org/spreadsheetml/2006/main" count="451" uniqueCount="321">
  <si>
    <t xml:space="preserve">Имущество (обязательства)         </t>
  </si>
  <si>
    <t>Код</t>
  </si>
  <si>
    <t>стр.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</si>
  <si>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</si>
  <si>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</si>
  <si>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</si>
  <si>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>011</t>
  </si>
  <si>
    <t xml:space="preserve">- в иностранной валюте                      </t>
  </si>
  <si>
    <t>012</t>
  </si>
  <si>
    <t>Денежные средства в банковских вкладах, всего</t>
  </si>
  <si>
    <t>020</t>
  </si>
  <si>
    <t>021</t>
  </si>
  <si>
    <t>022</t>
  </si>
  <si>
    <t>030</t>
  </si>
  <si>
    <t xml:space="preserve">- акции                                     </t>
  </si>
  <si>
    <t>031</t>
  </si>
  <si>
    <t xml:space="preserve">- облигации                                 </t>
  </si>
  <si>
    <t>032</t>
  </si>
  <si>
    <t>040</t>
  </si>
  <si>
    <t>041</t>
  </si>
  <si>
    <t>042</t>
  </si>
  <si>
    <t xml:space="preserve">- векселя                                    </t>
  </si>
  <si>
    <t>043</t>
  </si>
  <si>
    <t xml:space="preserve">- иные ценные бумаги                        </t>
  </si>
  <si>
    <t>044</t>
  </si>
  <si>
    <t xml:space="preserve">Дебиторская задолженность                    </t>
  </si>
  <si>
    <t>050</t>
  </si>
  <si>
    <t xml:space="preserve">- средства, переданные профессиональным     </t>
  </si>
  <si>
    <t xml:space="preserve">участникам рынка ценных бумаг               </t>
  </si>
  <si>
    <t>051</t>
  </si>
  <si>
    <t xml:space="preserve">- дебиторская задолженность по процентному  </t>
  </si>
  <si>
    <t>053</t>
  </si>
  <si>
    <t xml:space="preserve">- прочая дебиторская задолженность          </t>
  </si>
  <si>
    <t>054</t>
  </si>
  <si>
    <t>060</t>
  </si>
  <si>
    <t xml:space="preserve">Ценные бумаги иностранных эмитентов, всего   </t>
  </si>
  <si>
    <t>070</t>
  </si>
  <si>
    <t xml:space="preserve">- ценные бумаги иностранных государств      </t>
  </si>
  <si>
    <t>071</t>
  </si>
  <si>
    <t>072</t>
  </si>
  <si>
    <t xml:space="preserve">- акции иностранных акционерных обществ     </t>
  </si>
  <si>
    <t>073</t>
  </si>
  <si>
    <t>074</t>
  </si>
  <si>
    <t>080</t>
  </si>
  <si>
    <t>090</t>
  </si>
  <si>
    <t>091</t>
  </si>
  <si>
    <t>092</t>
  </si>
  <si>
    <t>- имущественные права на недвижимое имущество</t>
  </si>
  <si>
    <t>093</t>
  </si>
  <si>
    <t xml:space="preserve">- проектно-сметная документация             </t>
  </si>
  <si>
    <t>094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</si>
  <si>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</si>
  <si>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</si>
  <si>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</si>
  <si>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</si>
  <si>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Инвестиционные паи паевых инвестиционных фондов</t>
  </si>
  <si>
    <t>- облигации иностранных коммерческих организаций</t>
  </si>
  <si>
    <t>Доли в российских обществах с ограниченной ответственностью</t>
  </si>
  <si>
    <t>-объекты недвижимого имущества, кроме строящихся и реконструируемых объектов</t>
  </si>
  <si>
    <t>- строящиеся и реконструируемые объекты недвижимого имущества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</si>
  <si>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</si>
  <si>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</si>
  <si>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010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</si>
  <si>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</si>
  <si>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</si>
  <si>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</si>
  <si>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</si>
  <si>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</si>
  <si>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</si>
  <si>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</si>
  <si>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</si>
  <si>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</si>
  <si>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 xml:space="preserve">в том числе       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</si>
  <si>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</si>
  <si>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</si>
  <si>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</si>
  <si>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</si>
  <si>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</si>
  <si>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</si>
  <si>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</si>
  <si>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</si>
  <si>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</si>
  <si>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</si>
  <si>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</si>
  <si>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</si>
  <si>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</si>
  <si>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</si>
  <si>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</si>
  <si>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</si>
  <si>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</si>
  <si>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</si>
  <si>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</si>
  <si>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строки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</si>
  <si>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</si>
  <si>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</si>
  <si>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</si>
  <si>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</si>
  <si>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</si>
  <si>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</si>
  <si>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</si>
  <si>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</si>
  <si>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</si>
  <si>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</si>
  <si>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</si>
  <si>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</si>
  <si>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Генеральный директор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</si>
  <si>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</si>
  <si>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</si>
  <si>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</si>
  <si>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</si>
  <si>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</si>
  <si>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</si>
  <si>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привилегированные акции открытых  акционерных обществ</t>
  </si>
  <si>
    <t>- инвестиционные паи паевых инвестиционных фондов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</si>
  <si>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</si>
  <si>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</si>
  <si>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обыкновенные акции закрытых акционерных обществ</t>
  </si>
  <si>
    <t>- ценные бумаги иностранных государств</t>
  </si>
  <si>
    <t>- ценные бумаги международных финансовых организаций</t>
  </si>
  <si>
    <t>- акции иностранных акционерных обществ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</si>
  <si>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</si>
  <si>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</si>
  <si>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</si>
  <si>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</si>
  <si>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 - продажи имущества</t>
  </si>
  <si>
    <t>- дебиторская задолженность по процентному (купонному) доходу по банковским вкладам и ценным бумагам</t>
  </si>
  <si>
    <t xml:space="preserve">Наименование показателя      </t>
  </si>
  <si>
    <t xml:space="preserve">Код 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</si>
  <si>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</si>
  <si>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</si>
  <si>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</si>
  <si>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</si>
  <si>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</si>
  <si>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</si>
  <si>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</si>
  <si>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</si>
  <si>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</si>
  <si>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</si>
  <si>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</si>
  <si>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</si>
  <si>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</si>
  <si>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</si>
  <si>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</si>
  <si>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</si>
  <si>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</si>
  <si>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</si>
  <si>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</si>
  <si>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</si>
  <si>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</si>
  <si>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</si>
  <si>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</si>
  <si>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</si>
  <si>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</si>
  <si>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</si>
  <si>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</si>
  <si>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</si>
  <si>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</si>
  <si>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</si>
  <si>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</si>
  <si>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(купонному) доходу по банковским вкладам и  ценным бумагам</t>
  </si>
  <si>
    <t>Прирост (+) или уменьшение (-) стоимости ценных бумаг, имеющих признаваемую котировку, всего</t>
  </si>
  <si>
    <t>- ценные бумаги российских эмитентов, не включенные в котировальные списки организаторов торговли на рынке ценных бумаг включая: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</si>
  <si>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</si>
  <si>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</si>
  <si>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</si>
  <si>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</si>
  <si>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</si>
  <si>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</si>
  <si>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 xml:space="preserve">Оценка для целей расчета стоимости чистых активов </t>
  </si>
  <si>
    <t>Имущество, составляющее паевой инвестиционный фонд</t>
  </si>
  <si>
    <t xml:space="preserve"> БАЛАНС ИМУЩЕСТВА,</t>
  </si>
  <si>
    <t xml:space="preserve"> СОСТАВЛЯЮЩЕГО ПАЕВОЙ ИНВЕСТИЦИОННЫЙ ФОНД</t>
  </si>
  <si>
    <t xml:space="preserve">Ценные бумаги российских эмитентов, не имеющие признаваемую котировку, всего  </t>
  </si>
  <si>
    <t>Доходные вложения в материальные ценности, всего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</si>
  <si>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</si>
  <si>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</si>
  <si>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</si>
  <si>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 xml:space="preserve">Прирост (+) или уменьшение (-) стоимости ценных бумаг, не имеющих признаваемой котировки, всего </t>
  </si>
  <si>
    <t>Код строки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</si>
  <si>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</si>
  <si>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</si>
  <si>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 том числе:</t>
  </si>
  <si>
    <t>- в рублях</t>
  </si>
  <si>
    <t>- в иностранной валюте</t>
  </si>
  <si>
    <t>Ценные бумаги российских эмитентов, не имеющие признаваемую котировку, всего</t>
  </si>
  <si>
    <t>- векселя</t>
  </si>
  <si>
    <t>- прочая дебиторская задолженность</t>
  </si>
  <si>
    <t>Ценные бумаги иностранных эмитентов, всего</t>
  </si>
  <si>
    <t>Генеральный директор управляющей компании</t>
  </si>
  <si>
    <t>Лиходкина С.А.</t>
  </si>
  <si>
    <t>подпись</t>
  </si>
  <si>
    <t>Уполномоченное должностное лицо, ответственное за ведение бухгалтерского учета фонда</t>
  </si>
  <si>
    <t>СПРАВКА О СТОИМОСТИ АКТИВОВ</t>
  </si>
  <si>
    <t>Вид активов</t>
  </si>
  <si>
    <t>Код
стр.</t>
  </si>
  <si>
    <t>Ценные бумаги, имеющие признаваемую котировку, всего</t>
  </si>
  <si>
    <t>- муниципальные ценные бумаги</t>
  </si>
  <si>
    <t>- привилегированные акции открытых акционерных обществ</t>
  </si>
  <si>
    <t>Недвижимое имущество</t>
  </si>
  <si>
    <t>Проектно-сметная документация</t>
  </si>
  <si>
    <t>Дебиторская задолженность</t>
  </si>
  <si>
    <t>ИТОГО АКТИВОВ (строки 100 + 200 + 300 + 400 + 500 + 600 + 700 + 800 + 900 +1000 + 1100 + 1200)</t>
  </si>
  <si>
    <t>Доли в уставных капиталах российских обществ с ограниченной ответственность</t>
  </si>
  <si>
    <t>ценные бумаги российских эмитентов, включенные в котировальные списки организаторов торговли на рынке ценных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</si>
  <si>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</si>
  <si>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</si>
  <si>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</si>
  <si>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</si>
  <si>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 xml:space="preserve"> О ВЛАДЕЛЬЦАХ ИНВЕСТИЦИОННЫХ ПАЕВ ПАЕВОГО ИНВЕСТИЦИОННОГО ФОНДА</t>
  </si>
  <si>
    <t xml:space="preserve">управляющей компании                     </t>
  </si>
  <si>
    <t>_____________ С.А.Лиходкина</t>
  </si>
  <si>
    <t xml:space="preserve">бухгалтерского учета фонда               </t>
  </si>
  <si>
    <t>__________</t>
  </si>
  <si>
    <t xml:space="preserve">  ОТЧЕТ</t>
  </si>
  <si>
    <t>РАО "ЕЭС России", Акции обыкновенные, 1-О выпуск, 1-01-00034-А</t>
  </si>
  <si>
    <t>ОАО "Горно-металлургическая компания "Норильский никель", Акции обыкновенные, 5 выпуск, 1-05-40155-F</t>
  </si>
  <si>
    <t>ОАО "Ростелеком", Акции обыкновенные, 1-О выпуск, 1-01-00124-А</t>
  </si>
  <si>
    <t>ОАО Акционерный коммерческий Сберегательный банк России, Акции обыкновенные, 1 выпуск, 10101481В</t>
  </si>
  <si>
    <t>ОАО "Сургутнефтегаз", Акции обыкновенные, 1-О выпуск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</si>
  <si>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</si>
  <si>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</si>
  <si>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</si>
  <si>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</si>
  <si>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</si>
  <si>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</si>
  <si>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 xml:space="preserve">управляющей компании  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</si>
  <si>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</si>
  <si>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</si>
  <si>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Томлянович С.А.</t>
  </si>
  <si>
    <r>
      <t xml:space="preserve">Справка 
</t>
    </r>
    <r>
      <rPr>
        <sz val="10"/>
        <color indexed="8"/>
        <rFont val="Arial"/>
        <family val="2"/>
      </rPr>
      <t>о стоимости чистых активов паевого инвестиционного фонда</t>
    </r>
  </si>
  <si>
    <t>№ 0097-59837006 от 27.01.2005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</si>
  <si>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</si>
  <si>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</si>
  <si>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</si>
  <si>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</si>
  <si>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</si>
  <si>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</si>
  <si>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</si>
  <si>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</si>
  <si>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</si>
  <si>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</si>
  <si>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</si>
  <si>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</si>
  <si>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</si>
  <si>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</si>
  <si>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</si>
  <si>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</si>
  <si>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</si>
  <si>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</si>
  <si>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</si>
  <si>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</si>
  <si>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</si>
  <si>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</si>
  <si>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</si>
  <si>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>Денежные требования по обеспеченным ипотекой обязательствам из кредитных договоров и прав залогодержателя по договорам об ипотеке - всего, в том числе:</t>
  </si>
  <si>
    <t>- удостоверенные закладными</t>
  </si>
  <si>
    <t>Денежные требования по обязательствам из кредитных договоров, по которым кредиты предоставлены для уплаты цены по договорам участия в долевом строительстве объектов недвижимого имущества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</si>
  <si>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</si>
  <si>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</si>
  <si>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</si>
  <si>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</si>
  <si>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</si>
  <si>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</si>
  <si>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</si>
  <si>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</si>
  <si>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</si>
  <si>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</si>
  <si>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</si>
  <si>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</si>
  <si>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</si>
  <si>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</si>
  <si>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</si>
  <si>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</si>
  <si>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</si>
  <si>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</si>
  <si>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</si>
  <si>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</si>
  <si>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</si>
  <si>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240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</si>
  <si>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</si>
  <si>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</si>
  <si>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ГАЗПРОМ, Акции обыкновенные, 1-О выпуск</t>
  </si>
  <si>
    <t>7 616.56000</t>
  </si>
  <si>
    <t>9,81</t>
  </si>
  <si>
    <t>На 31.12.05</t>
  </si>
  <si>
    <t xml:space="preserve">                                           </t>
  </si>
  <si>
    <t xml:space="preserve"> подпись</t>
  </si>
  <si>
    <t>Генеральный директор управляющей компании                                                      _____________ С.А.Лиходкина</t>
  </si>
  <si>
    <t>На 31.01.06</t>
  </si>
  <si>
    <t>На начало 2006 года</t>
  </si>
  <si>
    <t>на 31 января 2006 г.</t>
  </si>
  <si>
    <t>АВТОВАЗ, Акции обыкновенные, 3 выпуск</t>
  </si>
  <si>
    <t>2 981,26088</t>
  </si>
  <si>
    <t>РБК ИС, Акции обыкновенные, 1-О выпуск</t>
  </si>
  <si>
    <t>71,51025</t>
  </si>
  <si>
    <t>ОАО "Сургутнефтегаз", Акции привилегированные, 1-О выпуск</t>
  </si>
  <si>
    <t>Сбербанк России, Акции привилегированные, 1 выпуск</t>
  </si>
  <si>
    <t xml:space="preserve">                                на 31.01.06</t>
  </si>
  <si>
    <t xml:space="preserve">                 ОТЧЕТ ОБ ИЗМЕНЕНИИ СТОИМОСТИ ЧИСТЫХ АКТИВОВ</t>
  </si>
  <si>
    <t xml:space="preserve">                                                   </t>
  </si>
  <si>
    <t>ответственное за ведение бухгалтерского учета фонда                                              _____________ С.С. Лукьянцева</t>
  </si>
  <si>
    <t xml:space="preserve"> - ценные бумаги международных финансовых организаций</t>
  </si>
  <si>
    <t xml:space="preserve">Ценные бумаги российских эмитентов, имеющие  признаваемую котировку, всего </t>
  </si>
  <si>
    <t>ЯНВАРЬ 2006</t>
  </si>
  <si>
    <t>За январь
2005 г.</t>
  </si>
  <si>
    <t>За январь
2006 г.</t>
  </si>
  <si>
    <t>_____________ С.С. Лукьянцева</t>
  </si>
  <si>
    <t>Лукьянцева С.С.</t>
  </si>
  <si>
    <t>На 31.01.2006 г</t>
  </si>
  <si>
    <t>ответственное за ведение бухгалтерского учета фонда               _____________ С.С. Лукьянцева</t>
  </si>
  <si>
    <t>ответственное за ведение бухгалтерского учета фонда                             _____________ С.С. Лукьянцева</t>
  </si>
  <si>
    <t>управляющей компании                                                                               _____________ С.А.Лиходкина</t>
  </si>
  <si>
    <t>"Нефтяная компания "ЛУКойл", АО, 1-О выпуск, 1-01-00077-А</t>
  </si>
  <si>
    <t>ОАО "Сибирьтелеком", АО, 1-О выпуск, 1-04-00195-А</t>
  </si>
  <si>
    <t>ОАО ""Сибирская нефтяная компания"", АО, 1-О выпуск, 1-01-00146-А</t>
  </si>
  <si>
    <t>ОАО ""Татнефть" имени В.Д. Шашина", АО, 3 выпуск, 1-03-00161-А</t>
  </si>
  <si>
    <t>ОАО "Уралсвязьинформ", АО, 1-О выпуск, 1-07-00175-А</t>
  </si>
  <si>
    <t>ОАО "Транснефть", АП, 1 выпуск, МФ 73-1-01350</t>
  </si>
  <si>
    <t>ОАО "Ростелеком", АП, 1-О выпуск, 2-01-00124-А</t>
  </si>
  <si>
    <t>Генеральный директор управляющей компании                         _____________ С.А.Лиходкина</t>
  </si>
  <si>
    <t xml:space="preserve">Лукьянцева С.С.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</si>
</sst>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#,##0.00_р_."/>
    <numFmt numFmtId="176" formatCode="[$-FC19]d\ mmmm\ yyyy\ &quot;г.&quot;"/>
    <numFmt numFmtId="177" formatCode="#,##0.00000_р_."/>
    <numFmt numFmtId="178" formatCode="#,##0.00000_ ;\-#,##0.00000\ "/>
    <numFmt numFmtId="179" formatCode="0.00;[Red]0.00"/>
    <numFmt numFmtId="180" formatCode="[$-FC19]d\ mmmm\ yyyy\ &quot;г.&quot;\ h:mm"/>
    <numFmt numFmtId="181" formatCode="hh:mm\ dd/mm/yyyy"/>
  </numFmts>
  <fonts count="24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2"/>
      <name val="Arial"/>
      <family val="0"/>
    </font>
    <font>
      <sz val="8"/>
      <name val="__MAIN__"/>
      <family val="0"/>
    </font>
    <font>
      <sz val="10"/>
      <color indexed="21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Arial"/>
      <family val="0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 horizontal="center" vertical="top"/>
      <protection/>
    </xf>
    <xf numFmtId="0" fontId="8" fillId="2" borderId="0">
      <alignment horizontal="left" vertical="top"/>
      <protection/>
    </xf>
    <xf numFmtId="0" fontId="8" fillId="2" borderId="0">
      <alignment horizontal="center" vertical="top"/>
      <protection/>
    </xf>
    <xf numFmtId="0" fontId="8" fillId="2" borderId="0">
      <alignment horizontal="left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right" vertical="center"/>
      <protection/>
    </xf>
    <xf numFmtId="0" fontId="8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6" fillId="2" borderId="0">
      <alignment horizontal="right" vertical="center"/>
      <protection/>
    </xf>
    <xf numFmtId="0" fontId="9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left"/>
      <protection/>
    </xf>
    <xf numFmtId="0" fontId="8" fillId="2" borderId="0">
      <alignment horizontal="center" vertical="center"/>
      <protection/>
    </xf>
    <xf numFmtId="0" fontId="8" fillId="2" borderId="0">
      <alignment horizontal="left"/>
      <protection/>
    </xf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3" fontId="7" fillId="0" borderId="0" xfId="15" applyFont="1" applyFill="1" applyAlignment="1">
      <alignment/>
    </xf>
    <xf numFmtId="43" fontId="7" fillId="0" borderId="2" xfId="15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4" fontId="7" fillId="0" borderId="12" xfId="0" applyNumberFormat="1" applyFont="1" applyFill="1" applyBorder="1" applyAlignment="1">
      <alignment horizontal="right" vertical="top" wrapText="1"/>
    </xf>
    <xf numFmtId="174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69" fontId="7" fillId="0" borderId="13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7" fillId="0" borderId="5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169" fontId="7" fillId="0" borderId="5" xfId="30" applyNumberFormat="1" applyFont="1" applyFill="1" applyBorder="1" applyAlignment="1">
      <alignment horizontal="right" vertical="center" wrapText="1"/>
      <protection/>
    </xf>
    <xf numFmtId="169" fontId="7" fillId="0" borderId="14" xfId="30" applyNumberFormat="1" applyFont="1" applyFill="1" applyBorder="1" applyAlignment="1">
      <alignment horizontal="right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69" fontId="7" fillId="0" borderId="16" xfId="30" applyNumberFormat="1" applyFont="1" applyFill="1" applyBorder="1" applyAlignment="1">
      <alignment horizontal="right" vertical="justify" wrapText="1"/>
      <protection/>
    </xf>
    <xf numFmtId="49" fontId="7" fillId="0" borderId="1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14" fillId="0" borderId="16" xfId="31" applyFont="1" applyFill="1" applyBorder="1" applyAlignment="1">
      <alignment horizontal="center" vertical="center" wrapText="1"/>
      <protection/>
    </xf>
    <xf numFmtId="0" fontId="14" fillId="0" borderId="17" xfId="31" applyFont="1" applyFill="1" applyBorder="1" applyAlignment="1">
      <alignment horizontal="center" vertical="center" wrapText="1"/>
      <protection/>
    </xf>
    <xf numFmtId="177" fontId="13" fillId="0" borderId="0" xfId="0" applyNumberFormat="1" applyFont="1" applyFill="1" applyAlignment="1">
      <alignment wrapText="1"/>
    </xf>
    <xf numFmtId="0" fontId="7" fillId="0" borderId="15" xfId="23" applyFont="1" applyFill="1" applyBorder="1" applyAlignment="1">
      <alignment horizontal="left" vertical="top" wrapText="1"/>
      <protection/>
    </xf>
    <xf numFmtId="2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5" applyFont="1" applyFill="1" applyBorder="1" applyAlignment="1">
      <alignment horizontal="center" vertical="center" wrapText="1"/>
      <protection/>
    </xf>
    <xf numFmtId="2" fontId="7" fillId="0" borderId="15" xfId="27" applyNumberFormat="1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top" wrapText="1"/>
    </xf>
    <xf numFmtId="2" fontId="14" fillId="0" borderId="15" xfId="31" applyNumberFormat="1" applyFont="1" applyFill="1" applyBorder="1" applyAlignment="1">
      <alignment horizontal="right" vertical="center" wrapText="1"/>
      <protection/>
    </xf>
    <xf numFmtId="49" fontId="7" fillId="0" borderId="0" xfId="25" applyNumberFormat="1" applyFont="1" applyFill="1" applyBorder="1" applyAlignment="1">
      <alignment horizontal="left" vertical="center" wrapText="1"/>
      <protection/>
    </xf>
    <xf numFmtId="0" fontId="7" fillId="0" borderId="0" xfId="25" applyFont="1" applyFill="1" applyBorder="1" applyAlignment="1">
      <alignment horizontal="left" vertical="center" wrapText="1"/>
      <protection/>
    </xf>
    <xf numFmtId="177" fontId="7" fillId="0" borderId="0" xfId="27" applyNumberFormat="1" applyFont="1" applyFill="1" applyBorder="1" applyAlignment="1">
      <alignment horizontal="right" vertical="center" wrapText="1"/>
      <protection/>
    </xf>
    <xf numFmtId="2" fontId="7" fillId="0" borderId="0" xfId="27" applyNumberFormat="1" applyFont="1" applyFill="1" applyBorder="1" applyAlignment="1">
      <alignment horizontal="right" vertical="center" wrapText="1"/>
      <protection/>
    </xf>
    <xf numFmtId="0" fontId="7" fillId="0" borderId="0" xfId="27" applyFont="1" applyFill="1" applyBorder="1" applyAlignment="1">
      <alignment horizontal="right" vertical="center" wrapText="1"/>
      <protection/>
    </xf>
    <xf numFmtId="0" fontId="7" fillId="0" borderId="0" xfId="33" applyNumberFormat="1" applyFont="1" applyFill="1" applyAlignment="1">
      <alignment horizontal="left" vertical="center" wrapText="1"/>
      <protection/>
    </xf>
    <xf numFmtId="0" fontId="7" fillId="0" borderId="18" xfId="35" applyFont="1" applyFill="1" applyBorder="1" applyAlignment="1">
      <alignment horizontal="right" vertical="center" wrapText="1"/>
      <protection/>
    </xf>
    <xf numFmtId="177" fontId="7" fillId="0" borderId="18" xfId="35" applyNumberFormat="1" applyFont="1" applyFill="1" applyBorder="1" applyAlignment="1">
      <alignment vertical="center" wrapText="1"/>
      <protection/>
    </xf>
    <xf numFmtId="169" fontId="7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9" fontId="7" fillId="0" borderId="4" xfId="0" applyNumberFormat="1" applyFont="1" applyBorder="1" applyAlignment="1">
      <alignment vertical="top" wrapText="1"/>
    </xf>
    <xf numFmtId="169" fontId="7" fillId="0" borderId="4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9" fontId="7" fillId="0" borderId="1" xfId="0" applyNumberFormat="1" applyFont="1" applyFill="1" applyBorder="1" applyAlignment="1">
      <alignment vertical="top" wrapText="1"/>
    </xf>
    <xf numFmtId="16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16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43" fontId="13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20" xfId="0" applyFont="1" applyFill="1" applyBorder="1" applyAlignment="1">
      <alignment wrapText="1"/>
    </xf>
    <xf numFmtId="0" fontId="17" fillId="0" borderId="0" xfId="34" applyFont="1" applyFill="1" applyBorder="1" applyAlignment="1">
      <alignment horizontal="center" vertical="center"/>
      <protection/>
    </xf>
    <xf numFmtId="0" fontId="17" fillId="0" borderId="0" xfId="32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4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5" fillId="0" borderId="0" xfId="30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horizontal="center"/>
    </xf>
    <xf numFmtId="178" fontId="7" fillId="0" borderId="5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Alignment="1">
      <alignment/>
    </xf>
    <xf numFmtId="0" fontId="10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vertical="top" wrapText="1"/>
      <protection/>
    </xf>
    <xf numFmtId="0" fontId="15" fillId="0" borderId="0" xfId="22" applyFont="1" applyFill="1" applyBorder="1" applyAlignment="1">
      <alignment vertical="top" wrapText="1"/>
      <protection/>
    </xf>
    <xf numFmtId="0" fontId="17" fillId="0" borderId="0" xfId="22" applyFont="1" applyFill="1" applyBorder="1" applyAlignment="1">
      <alignment vertical="top" wrapText="1"/>
      <protection/>
    </xf>
    <xf numFmtId="0" fontId="19" fillId="0" borderId="0" xfId="22" applyFont="1" applyFill="1" applyBorder="1" applyAlignment="1">
      <alignment horizontal="center" vertical="top" wrapText="1"/>
      <protection/>
    </xf>
    <xf numFmtId="0" fontId="8" fillId="0" borderId="0" xfId="22" applyFont="1" applyFill="1" applyBorder="1" applyAlignment="1">
      <alignment horizontal="center" vertical="top" wrapText="1"/>
      <protection/>
    </xf>
    <xf numFmtId="0" fontId="15" fillId="0" borderId="0" xfId="23" applyFont="1" applyFill="1" applyBorder="1" applyAlignment="1">
      <alignment vertical="top" wrapText="1"/>
      <protection/>
    </xf>
    <xf numFmtId="0" fontId="17" fillId="0" borderId="0" xfId="23" applyFont="1" applyFill="1" applyBorder="1" applyAlignment="1">
      <alignment vertical="top" wrapText="1"/>
      <protection/>
    </xf>
    <xf numFmtId="0" fontId="19" fillId="0" borderId="0" xfId="23" applyFont="1" applyFill="1" applyBorder="1" applyAlignment="1">
      <alignment vertical="top" wrapText="1"/>
      <protection/>
    </xf>
    <xf numFmtId="0" fontId="8" fillId="0" borderId="0" xfId="23" applyFont="1" applyFill="1" applyBorder="1" applyAlignment="1">
      <alignment vertical="top" wrapText="1"/>
      <protection/>
    </xf>
    <xf numFmtId="0" fontId="17" fillId="0" borderId="0" xfId="24" applyFont="1" applyFill="1" applyBorder="1" applyAlignment="1">
      <alignment horizontal="left" vertical="top" wrapText="1"/>
      <protection/>
    </xf>
    <xf numFmtId="181" fontId="19" fillId="0" borderId="0" xfId="24" applyNumberFormat="1" applyFont="1" applyFill="1" applyBorder="1" applyAlignment="1">
      <alignment wrapText="1"/>
      <protection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17" fillId="2" borderId="15" xfId="30" applyNumberFormat="1" applyFont="1" applyBorder="1" applyAlignment="1">
      <alignment horizontal="right" vertical="center" wrapText="1"/>
      <protection/>
    </xf>
    <xf numFmtId="169" fontId="17" fillId="2" borderId="15" xfId="30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32" applyFont="1" applyFill="1" applyAlignment="1">
      <alignment vertical="center" wrapText="1"/>
      <protection/>
    </xf>
    <xf numFmtId="0" fontId="17" fillId="0" borderId="0" xfId="36" applyFont="1" applyFill="1" applyAlignment="1">
      <alignment wrapText="1"/>
      <protection/>
    </xf>
    <xf numFmtId="0" fontId="8" fillId="0" borderId="0" xfId="36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36" applyFont="1" applyFill="1" applyAlignment="1">
      <alignment horizontal="left" wrapText="1"/>
      <protection/>
    </xf>
    <xf numFmtId="0" fontId="8" fillId="0" borderId="0" xfId="36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0" fillId="0" borderId="0" xfId="22" applyFont="1" applyFill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vertical="top" wrapText="1"/>
      <protection/>
    </xf>
    <xf numFmtId="4" fontId="11" fillId="0" borderId="0" xfId="0" applyNumberFormat="1" applyFont="1" applyBorder="1" applyAlignment="1">
      <alignment horizontal="right" vertical="center" wrapText="1"/>
    </xf>
    <xf numFmtId="43" fontId="7" fillId="0" borderId="0" xfId="15" applyFont="1" applyFill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17" fillId="0" borderId="15" xfId="0" applyFont="1" applyBorder="1" applyAlignment="1">
      <alignment horizontal="right" vertical="top" wrapText="1"/>
    </xf>
    <xf numFmtId="169" fontId="7" fillId="0" borderId="5" xfId="30" applyNumberFormat="1" applyFont="1" applyFill="1" applyBorder="1" applyAlignment="1">
      <alignment horizontal="right" vertical="justify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9" fontId="7" fillId="0" borderId="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0" fontId="7" fillId="0" borderId="1" xfId="0" applyFont="1" applyFill="1" applyBorder="1" applyAlignment="1">
      <alignment vertical="top" wrapText="1"/>
    </xf>
    <xf numFmtId="14" fontId="7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177" fontId="7" fillId="0" borderId="15" xfId="27" applyNumberFormat="1" applyFont="1" applyFill="1" applyBorder="1" applyAlignment="1">
      <alignment horizontal="right" vertical="center" wrapText="1"/>
      <protection/>
    </xf>
    <xf numFmtId="0" fontId="7" fillId="0" borderId="15" xfId="27" applyFont="1" applyFill="1" applyBorder="1" applyAlignment="1">
      <alignment horizontal="right" vertical="center" wrapText="1"/>
      <protection/>
    </xf>
    <xf numFmtId="0" fontId="7" fillId="0" borderId="15" xfId="27" applyNumberFormat="1" applyFont="1" applyFill="1" applyBorder="1" applyAlignment="1">
      <alignment vertical="center" wrapText="1"/>
      <protection/>
    </xf>
    <xf numFmtId="177" fontId="7" fillId="0" borderId="15" xfId="27" applyNumberFormat="1" applyFont="1" applyFill="1" applyBorder="1" applyAlignment="1">
      <alignment vertical="center" wrapText="1"/>
      <protection/>
    </xf>
    <xf numFmtId="49" fontId="14" fillId="0" borderId="15" xfId="29" applyNumberFormat="1" applyFont="1" applyFill="1" applyBorder="1" applyAlignment="1">
      <alignment horizontal="left" vertical="center" wrapText="1"/>
      <protection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7" xfId="0" applyNumberFormat="1" applyFont="1" applyFill="1" applyBorder="1" applyAlignment="1">
      <alignment vertical="top" wrapText="1"/>
    </xf>
    <xf numFmtId="169" fontId="7" fillId="0" borderId="3" xfId="30" applyNumberFormat="1" applyFont="1" applyFill="1" applyBorder="1" applyAlignment="1">
      <alignment horizontal="right" vertical="justify" wrapText="1"/>
      <protection/>
    </xf>
    <xf numFmtId="0" fontId="7" fillId="0" borderId="3" xfId="0" applyFont="1" applyBorder="1" applyAlignment="1">
      <alignment vertical="top" wrapText="1"/>
    </xf>
    <xf numFmtId="0" fontId="7" fillId="0" borderId="0" xfId="36" applyFont="1" applyFill="1" applyAlignment="1">
      <alignment horizontal="left" wrapText="1"/>
      <protection/>
    </xf>
    <xf numFmtId="49" fontId="7" fillId="0" borderId="15" xfId="25" applyNumberFormat="1" applyFont="1" applyFill="1" applyBorder="1" applyAlignment="1">
      <alignment horizontal="left" vertical="center" wrapText="1"/>
      <protection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23" xfId="30" applyNumberFormat="1" applyFont="1" applyFill="1" applyBorder="1" applyAlignment="1">
      <alignment horizontal="right" vertical="justify" wrapText="1"/>
      <protection/>
    </xf>
    <xf numFmtId="169" fontId="7" fillId="0" borderId="6" xfId="30" applyNumberFormat="1" applyFont="1" applyFill="1" applyBorder="1" applyAlignment="1">
      <alignment horizontal="right" vertical="justify" wrapText="1"/>
      <protection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0" fontId="14" fillId="0" borderId="15" xfId="31" applyFont="1" applyFill="1" applyBorder="1" applyAlignment="1">
      <alignment horizontal="right" vertical="center" wrapText="1"/>
      <protection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177" fontId="7" fillId="0" borderId="16" xfId="27" applyNumberFormat="1" applyFont="1" applyFill="1" applyBorder="1" applyAlignment="1">
      <alignment vertical="center" wrapText="1"/>
      <protection/>
    </xf>
    <xf numFmtId="177" fontId="7" fillId="0" borderId="17" xfId="27" applyNumberFormat="1" applyFont="1" applyFill="1" applyBorder="1" applyAlignment="1">
      <alignment vertical="center" wrapText="1"/>
      <protection/>
    </xf>
    <xf numFmtId="49" fontId="14" fillId="0" borderId="16" xfId="25" applyNumberFormat="1" applyFont="1" applyFill="1" applyBorder="1" applyAlignment="1">
      <alignment horizontal="left" vertical="center" wrapText="1"/>
      <protection/>
    </xf>
    <xf numFmtId="49" fontId="14" fillId="0" borderId="17" xfId="25" applyNumberFormat="1" applyFont="1" applyFill="1" applyBorder="1" applyAlignment="1">
      <alignment horizontal="left" vertical="center" wrapText="1"/>
      <protection/>
    </xf>
    <xf numFmtId="0" fontId="14" fillId="0" borderId="16" xfId="31" applyFont="1" applyFill="1" applyBorder="1" applyAlignment="1">
      <alignment horizontal="right" vertical="center" wrapText="1"/>
      <protection/>
    </xf>
    <xf numFmtId="0" fontId="14" fillId="0" borderId="17" xfId="31" applyFont="1" applyFill="1" applyBorder="1" applyAlignment="1">
      <alignment horizontal="right" vertical="center" wrapText="1"/>
      <protection/>
    </xf>
    <xf numFmtId="0" fontId="14" fillId="0" borderId="16" xfId="31" applyFont="1" applyFill="1" applyBorder="1" applyAlignment="1">
      <alignment horizontal="center" vertical="center" wrapText="1"/>
      <protection/>
    </xf>
    <xf numFmtId="0" fontId="14" fillId="0" borderId="17" xfId="31" applyFont="1" applyFill="1" applyBorder="1" applyAlignment="1">
      <alignment horizontal="center" vertical="center" wrapText="1"/>
      <protection/>
    </xf>
    <xf numFmtId="177" fontId="7" fillId="0" borderId="16" xfId="0" applyNumberFormat="1" applyFont="1" applyFill="1" applyBorder="1" applyAlignment="1">
      <alignment horizontal="right" vertical="top" wrapText="1"/>
    </xf>
    <xf numFmtId="177" fontId="7" fillId="0" borderId="17" xfId="0" applyNumberFormat="1" applyFont="1" applyFill="1" applyBorder="1" applyAlignment="1">
      <alignment horizontal="right" vertical="top" wrapText="1"/>
    </xf>
    <xf numFmtId="177" fontId="7" fillId="0" borderId="16" xfId="27" applyNumberFormat="1" applyFont="1" applyFill="1" applyBorder="1" applyAlignment="1">
      <alignment horizontal="right" vertical="center" wrapText="1"/>
      <protection/>
    </xf>
    <xf numFmtId="177" fontId="7" fillId="0" borderId="17" xfId="27" applyNumberFormat="1" applyFont="1" applyFill="1" applyBorder="1" applyAlignment="1">
      <alignment horizontal="right" vertical="center" wrapText="1"/>
      <protection/>
    </xf>
    <xf numFmtId="49" fontId="7" fillId="0" borderId="15" xfId="25" applyNumberFormat="1" applyFont="1" applyFill="1" applyBorder="1" applyAlignment="1">
      <alignment horizontal="center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center" vertical="top" wrapText="1"/>
      <protection/>
    </xf>
    <xf numFmtId="49" fontId="7" fillId="0" borderId="15" xfId="23" applyNumberFormat="1" applyFont="1" applyFill="1" applyBorder="1" applyAlignment="1">
      <alignment horizontal="left" vertical="top" wrapText="1"/>
      <protection/>
    </xf>
    <xf numFmtId="177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3" applyFont="1" applyFill="1" applyBorder="1" applyAlignment="1">
      <alignment horizontal="left" vertical="top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center" vertical="center" wrapText="1"/>
      <protection/>
    </xf>
    <xf numFmtId="0" fontId="18" fillId="0" borderId="0" xfId="22" applyFont="1" applyFill="1" applyBorder="1" applyAlignment="1">
      <alignment horizontal="center" vertical="center" wrapText="1"/>
      <protection/>
    </xf>
    <xf numFmtId="180" fontId="21" fillId="0" borderId="0" xfId="24" applyNumberFormat="1" applyFont="1" applyFill="1" applyBorder="1" applyAlignment="1">
      <alignment horizontal="lef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 indent="1"/>
    </xf>
    <xf numFmtId="0" fontId="17" fillId="0" borderId="18" xfId="34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43" fontId="13" fillId="0" borderId="0" xfId="0" applyNumberFormat="1" applyFont="1" applyBorder="1" applyAlignment="1">
      <alignment horizontal="right" vertical="top" wrapText="1"/>
    </xf>
    <xf numFmtId="169" fontId="7" fillId="0" borderId="4" xfId="15" applyNumberFormat="1" applyFont="1" applyFill="1" applyBorder="1" applyAlignment="1">
      <alignment horizontal="right" vertical="top" wrapText="1"/>
    </xf>
    <xf numFmtId="169" fontId="7" fillId="0" borderId="2" xfId="15" applyNumberFormat="1" applyFont="1" applyFill="1" applyBorder="1" applyAlignment="1">
      <alignment vertical="top" wrapText="1"/>
    </xf>
    <xf numFmtId="169" fontId="7" fillId="0" borderId="5" xfId="15" applyNumberFormat="1" applyFont="1" applyFill="1" applyBorder="1" applyAlignment="1">
      <alignment horizontal="right" vertical="top" wrapText="1"/>
    </xf>
    <xf numFmtId="169" fontId="7" fillId="0" borderId="2" xfId="15" applyNumberFormat="1" applyFont="1" applyFill="1" applyBorder="1" applyAlignment="1">
      <alignment horizontal="right" vertical="top" wrapText="1"/>
    </xf>
    <xf numFmtId="169" fontId="7" fillId="0" borderId="5" xfId="15" applyNumberFormat="1" applyFont="1" applyFill="1" applyBorder="1" applyAlignment="1">
      <alignment vertical="top" wrapText="1"/>
    </xf>
    <xf numFmtId="169" fontId="7" fillId="0" borderId="16" xfId="0" applyNumberFormat="1" applyFont="1" applyFill="1" applyBorder="1" applyAlignment="1">
      <alignment/>
    </xf>
    <xf numFmtId="169" fontId="7" fillId="0" borderId="9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7" fillId="0" borderId="4" xfId="15" applyNumberFormat="1" applyFont="1" applyFill="1" applyBorder="1" applyAlignment="1">
      <alignment vertical="top" wrapText="1"/>
    </xf>
    <xf numFmtId="169" fontId="7" fillId="0" borderId="5" xfId="0" applyNumberFormat="1" applyFont="1" applyFill="1" applyBorder="1" applyAlignment="1">
      <alignment/>
    </xf>
    <xf numFmtId="0" fontId="7" fillId="0" borderId="0" xfId="27" applyFont="1" applyFill="1" applyBorder="1" applyAlignment="1">
      <alignment horizontal="right" vertical="center" wrapText="1"/>
      <protection/>
    </xf>
    <xf numFmtId="49" fontId="7" fillId="0" borderId="0" xfId="25" applyNumberFormat="1" applyFont="1" applyFill="1" applyBorder="1" applyAlignment="1">
      <alignment horizontal="left" vertical="center" wrapText="1"/>
      <protection/>
    </xf>
    <xf numFmtId="0" fontId="7" fillId="0" borderId="0" xfId="25" applyFont="1" applyFill="1" applyBorder="1" applyAlignment="1">
      <alignment horizontal="center" vertical="center" wrapText="1"/>
      <protection/>
    </xf>
    <xf numFmtId="177" fontId="7" fillId="0" borderId="0" xfId="27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/>
    </xf>
    <xf numFmtId="169" fontId="7" fillId="0" borderId="27" xfId="0" applyNumberFormat="1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0" xfId="22"/>
    <cellStyle name="S1" xfId="23"/>
    <cellStyle name="S2" xfId="24"/>
    <cellStyle name="S2_Справка о стоимости активов" xfId="25"/>
    <cellStyle name="S3" xfId="26"/>
    <cellStyle name="S3_Справка о стоимости активов" xfId="27"/>
    <cellStyle name="S4" xfId="28"/>
    <cellStyle name="S4_Справка о стоимости активов" xfId="29"/>
    <cellStyle name="S5" xfId="30"/>
    <cellStyle name="S5_Справка о стоимости активов" xfId="31"/>
    <cellStyle name="S6" xfId="32"/>
    <cellStyle name="S6_Справка о стоимости активов" xfId="33"/>
    <cellStyle name="S7" xfId="34"/>
    <cellStyle name="S7_Справка о стоимости активов" xfId="35"/>
    <cellStyle name="S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7"/>
  <sheetViews>
    <sheetView workbookViewId="0" topLeftCell="A43">
      <selection activeCell="D66" sqref="D66"/>
    </sheetView>
  </sheetViews>
  <sheetFormatPr defaultColWidth="9.140625" defaultRowHeight="12.75"/>
  <cols>
    <col min="1" max="1" width="0.42578125" style="7" customWidth="1"/>
    <col min="2" max="2" width="56.140625" style="7" customWidth="1"/>
    <col min="3" max="3" width="6.28125" style="7" customWidth="1"/>
    <col min="4" max="4" width="17.28125" style="7" customWidth="1"/>
    <col min="5" max="5" width="17.57421875" style="7" customWidth="1"/>
    <col min="6" max="6" width="17.421875" style="30" customWidth="1"/>
    <col min="7" max="7" width="15.7109375" style="30" customWidth="1"/>
    <col min="8" max="8" width="4.8515625" style="7" customWidth="1"/>
    <col min="9" max="16384" width="9.140625" style="7" customWidth="1"/>
  </cols>
  <sheetData>
    <row r="2" ht="12">
      <c r="C2" s="99" t="s">
        <v>170</v>
      </c>
    </row>
    <row r="3" ht="12">
      <c r="C3" s="99" t="s">
        <v>171</v>
      </c>
    </row>
    <row r="4" ht="12">
      <c r="C4" s="99"/>
    </row>
    <row r="5" ht="12">
      <c r="C5" s="170" t="s">
        <v>179</v>
      </c>
    </row>
    <row r="6" ht="12">
      <c r="C6" s="133" t="s">
        <v>230</v>
      </c>
    </row>
    <row r="7" ht="12">
      <c r="C7" s="171" t="s">
        <v>180</v>
      </c>
    </row>
    <row r="8" ht="12">
      <c r="C8" s="133" t="s">
        <v>231</v>
      </c>
    </row>
    <row r="9" ht="12">
      <c r="C9" s="133" t="s">
        <v>232</v>
      </c>
    </row>
    <row r="10" spans="2:7" ht="12.75" thickBot="1">
      <c r="B10" s="194" t="s">
        <v>299</v>
      </c>
      <c r="C10" s="194"/>
      <c r="D10" s="194"/>
      <c r="E10" s="194" t="s">
        <v>176</v>
      </c>
      <c r="F10" s="194"/>
      <c r="G10" s="194"/>
    </row>
    <row r="11" spans="2:7" ht="12">
      <c r="B11" s="207" t="s">
        <v>0</v>
      </c>
      <c r="C11" s="10" t="s">
        <v>1</v>
      </c>
      <c r="D11" s="192" t="s">
        <v>284</v>
      </c>
      <c r="E11" s="192" t="s">
        <v>288</v>
      </c>
      <c r="F11" s="98"/>
      <c r="G11" s="98"/>
    </row>
    <row r="12" spans="2:7" ht="36.75" thickBot="1">
      <c r="B12" s="208"/>
      <c r="C12" s="32" t="s">
        <v>2</v>
      </c>
      <c r="D12" s="193" t="s">
        <v>168</v>
      </c>
      <c r="E12" s="193" t="s">
        <v>168</v>
      </c>
      <c r="F12" s="7"/>
      <c r="G12" s="7"/>
    </row>
    <row r="13" spans="2:7" ht="12.75" thickBot="1">
      <c r="B13" s="15">
        <v>1</v>
      </c>
      <c r="C13" s="21">
        <v>2</v>
      </c>
      <c r="D13" s="181">
        <v>5</v>
      </c>
      <c r="E13" s="181">
        <v>6</v>
      </c>
      <c r="F13" s="7"/>
      <c r="G13" s="7"/>
    </row>
    <row r="14" spans="2:7" ht="14.25" customHeight="1">
      <c r="B14" s="31" t="s">
        <v>169</v>
      </c>
      <c r="C14" s="13"/>
      <c r="D14" s="33"/>
      <c r="E14" s="34"/>
      <c r="F14" s="7"/>
      <c r="G14" s="7"/>
    </row>
    <row r="15" spans="2:8" ht="13.5" customHeight="1" thickBot="1">
      <c r="B15" s="35" t="s">
        <v>3</v>
      </c>
      <c r="C15" s="36" t="s">
        <v>62</v>
      </c>
      <c r="D15" s="37">
        <v>1495.55118</v>
      </c>
      <c r="E15" s="38">
        <v>6214.45629</v>
      </c>
      <c r="F15" s="7"/>
      <c r="G15" s="7"/>
      <c r="H15" s="131"/>
    </row>
    <row r="16" spans="2:7" ht="12.75" thickBot="1">
      <c r="B16" s="35" t="s">
        <v>4</v>
      </c>
      <c r="C16" s="12"/>
      <c r="D16" s="40"/>
      <c r="E16" s="40"/>
      <c r="F16" s="7"/>
      <c r="G16" s="7"/>
    </row>
    <row r="17" spans="2:7" ht="13.5" customHeight="1" thickBot="1">
      <c r="B17" s="35" t="s">
        <v>5</v>
      </c>
      <c r="C17" s="12" t="s">
        <v>6</v>
      </c>
      <c r="D17" s="41">
        <v>0</v>
      </c>
      <c r="E17" s="41">
        <v>0</v>
      </c>
      <c r="F17" s="7"/>
      <c r="G17" s="7"/>
    </row>
    <row r="18" spans="2:7" ht="13.5" customHeight="1" thickBot="1">
      <c r="B18" s="35" t="s">
        <v>7</v>
      </c>
      <c r="C18" s="12" t="s">
        <v>8</v>
      </c>
      <c r="D18" s="41">
        <v>0</v>
      </c>
      <c r="E18" s="41">
        <v>0</v>
      </c>
      <c r="F18" s="7"/>
      <c r="G18" s="7"/>
    </row>
    <row r="19" spans="2:7" ht="13.5" customHeight="1" thickBot="1">
      <c r="B19" s="35" t="s">
        <v>9</v>
      </c>
      <c r="C19" s="12" t="s">
        <v>10</v>
      </c>
      <c r="D19" s="41">
        <v>0</v>
      </c>
      <c r="E19" s="41">
        <v>0</v>
      </c>
      <c r="F19" s="42"/>
      <c r="G19" s="7"/>
    </row>
    <row r="20" spans="2:7" ht="12.75" thickBot="1">
      <c r="B20" s="35" t="s">
        <v>4</v>
      </c>
      <c r="C20" s="12"/>
      <c r="D20" s="41"/>
      <c r="E20" s="41"/>
      <c r="F20" s="7"/>
      <c r="G20" s="7"/>
    </row>
    <row r="21" spans="2:7" ht="13.5" customHeight="1" thickBot="1">
      <c r="B21" s="35" t="s">
        <v>5</v>
      </c>
      <c r="C21" s="12" t="s">
        <v>11</v>
      </c>
      <c r="D21" s="41">
        <v>0</v>
      </c>
      <c r="E21" s="41">
        <v>0</v>
      </c>
      <c r="F21" s="7"/>
      <c r="G21" s="7"/>
    </row>
    <row r="22" spans="2:7" ht="13.5" customHeight="1" thickBot="1">
      <c r="B22" s="35" t="s">
        <v>7</v>
      </c>
      <c r="C22" s="12" t="s">
        <v>12</v>
      </c>
      <c r="D22" s="41">
        <v>0</v>
      </c>
      <c r="E22" s="41">
        <v>0</v>
      </c>
      <c r="F22" s="7"/>
      <c r="G22" s="7"/>
    </row>
    <row r="23" spans="2:7" ht="24">
      <c r="B23" s="31" t="s">
        <v>302</v>
      </c>
      <c r="C23" s="13" t="s">
        <v>13</v>
      </c>
      <c r="D23" s="191">
        <v>0</v>
      </c>
      <c r="E23" s="191">
        <v>89481.09839</v>
      </c>
      <c r="F23" s="7"/>
      <c r="G23" s="7"/>
    </row>
    <row r="24" spans="2:7" ht="13.5" customHeight="1" thickBot="1">
      <c r="B24" s="35" t="s">
        <v>4</v>
      </c>
      <c r="C24" s="12"/>
      <c r="D24" s="41"/>
      <c r="E24" s="41"/>
      <c r="F24" s="7"/>
      <c r="G24" s="7"/>
    </row>
    <row r="25" spans="2:7" ht="13.5" customHeight="1" thickBot="1">
      <c r="B25" s="35" t="s">
        <v>14</v>
      </c>
      <c r="C25" s="12" t="s">
        <v>15</v>
      </c>
      <c r="D25" s="43">
        <v>0</v>
      </c>
      <c r="E25" s="43">
        <v>89481.09839</v>
      </c>
      <c r="F25" s="7"/>
      <c r="G25" s="7"/>
    </row>
    <row r="26" spans="2:7" ht="13.5" customHeight="1" thickBot="1">
      <c r="B26" s="35" t="s">
        <v>16</v>
      </c>
      <c r="C26" s="12" t="s">
        <v>17</v>
      </c>
      <c r="D26" s="44">
        <v>0</v>
      </c>
      <c r="E26" s="43">
        <v>0</v>
      </c>
      <c r="F26" s="7"/>
      <c r="G26" s="7"/>
    </row>
    <row r="27" spans="2:7" ht="24">
      <c r="B27" s="31" t="s">
        <v>172</v>
      </c>
      <c r="C27" s="13" t="s">
        <v>18</v>
      </c>
      <c r="D27" s="46">
        <v>72974.14311</v>
      </c>
      <c r="E27" s="46">
        <v>0</v>
      </c>
      <c r="F27" s="7"/>
      <c r="G27" s="7"/>
    </row>
    <row r="28" spans="2:7" ht="13.5" customHeight="1" thickBot="1">
      <c r="B28" s="35" t="s">
        <v>4</v>
      </c>
      <c r="C28" s="12"/>
      <c r="D28" s="41"/>
      <c r="E28" s="41"/>
      <c r="F28" s="7"/>
      <c r="G28" s="7"/>
    </row>
    <row r="29" spans="2:7" ht="13.5" customHeight="1" thickBot="1">
      <c r="B29" s="35" t="s">
        <v>14</v>
      </c>
      <c r="C29" s="12" t="s">
        <v>19</v>
      </c>
      <c r="D29" s="43">
        <v>72974.14311</v>
      </c>
      <c r="E29" s="43">
        <v>0</v>
      </c>
      <c r="F29" s="7"/>
      <c r="G29" s="7"/>
    </row>
    <row r="30" spans="2:7" ht="12.75" thickBot="1">
      <c r="B30" s="35" t="s">
        <v>16</v>
      </c>
      <c r="C30" s="12" t="s">
        <v>20</v>
      </c>
      <c r="D30" s="41">
        <v>0</v>
      </c>
      <c r="E30" s="41">
        <v>0</v>
      </c>
      <c r="F30" s="7"/>
      <c r="G30" s="7"/>
    </row>
    <row r="31" spans="2:7" ht="13.5" customHeight="1" thickBot="1">
      <c r="B31" s="35" t="s">
        <v>21</v>
      </c>
      <c r="C31" s="12" t="s">
        <v>22</v>
      </c>
      <c r="D31" s="41"/>
      <c r="E31" s="41"/>
      <c r="F31" s="7"/>
      <c r="G31" s="7"/>
    </row>
    <row r="32" spans="2:7" ht="13.5" customHeight="1" thickBot="1">
      <c r="B32" s="35" t="s">
        <v>23</v>
      </c>
      <c r="C32" s="12" t="s">
        <v>24</v>
      </c>
      <c r="D32" s="41">
        <v>0</v>
      </c>
      <c r="E32" s="41">
        <v>0</v>
      </c>
      <c r="F32" s="7"/>
      <c r="G32" s="7"/>
    </row>
    <row r="33" spans="2:7" ht="12.75" customHeight="1">
      <c r="B33" s="31" t="s">
        <v>25</v>
      </c>
      <c r="C33" s="213" t="s">
        <v>26</v>
      </c>
      <c r="D33" s="209">
        <v>3173.86195</v>
      </c>
      <c r="E33" s="209">
        <v>7463.60061</v>
      </c>
      <c r="F33" s="7"/>
      <c r="G33" s="7"/>
    </row>
    <row r="34" spans="2:7" ht="12.75" customHeight="1" thickBot="1">
      <c r="B34" s="35" t="s">
        <v>4</v>
      </c>
      <c r="C34" s="215"/>
      <c r="D34" s="210"/>
      <c r="E34" s="210"/>
      <c r="F34" s="7"/>
      <c r="G34" s="7"/>
    </row>
    <row r="35" spans="2:7" ht="12.75" customHeight="1">
      <c r="B35" s="31" t="s">
        <v>27</v>
      </c>
      <c r="C35" s="213" t="s">
        <v>29</v>
      </c>
      <c r="D35" s="211">
        <v>3150.86195</v>
      </c>
      <c r="E35" s="216">
        <v>7452.10061</v>
      </c>
      <c r="F35" s="42"/>
      <c r="G35" s="7"/>
    </row>
    <row r="36" spans="2:7" ht="12.75" customHeight="1" thickBot="1">
      <c r="B36" s="35" t="s">
        <v>28</v>
      </c>
      <c r="C36" s="215"/>
      <c r="D36" s="212"/>
      <c r="E36" s="202"/>
      <c r="F36" s="7"/>
      <c r="G36" s="7"/>
    </row>
    <row r="37" spans="2:7" ht="12">
      <c r="B37" s="31" t="s">
        <v>30</v>
      </c>
      <c r="C37" s="213" t="s">
        <v>31</v>
      </c>
      <c r="D37" s="209">
        <v>0</v>
      </c>
      <c r="E37" s="209">
        <v>0</v>
      </c>
      <c r="F37" s="7"/>
      <c r="G37" s="7"/>
    </row>
    <row r="38" spans="2:7" ht="12.75" thickBot="1">
      <c r="B38" s="31" t="s">
        <v>159</v>
      </c>
      <c r="C38" s="214"/>
      <c r="D38" s="210"/>
      <c r="E38" s="210"/>
      <c r="F38" s="7"/>
      <c r="G38" s="7"/>
    </row>
    <row r="39" spans="2:7" ht="12.75" thickBot="1">
      <c r="B39" s="14" t="s">
        <v>32</v>
      </c>
      <c r="C39" s="15" t="s">
        <v>33</v>
      </c>
      <c r="D39" s="48">
        <v>23</v>
      </c>
      <c r="E39" s="180">
        <v>11.5</v>
      </c>
      <c r="F39" s="7"/>
      <c r="G39" s="7"/>
    </row>
    <row r="40" spans="2:7" ht="12.75" thickBot="1">
      <c r="B40" s="35" t="s">
        <v>55</v>
      </c>
      <c r="C40" s="12" t="s">
        <v>34</v>
      </c>
      <c r="D40" s="40">
        <v>0</v>
      </c>
      <c r="E40" s="40">
        <v>0</v>
      </c>
      <c r="F40" s="7"/>
      <c r="G40" s="7"/>
    </row>
    <row r="41" spans="2:7" ht="12.75" thickBot="1">
      <c r="B41" s="14" t="s">
        <v>35</v>
      </c>
      <c r="C41" s="15" t="s">
        <v>36</v>
      </c>
      <c r="D41" s="40">
        <v>0</v>
      </c>
      <c r="E41" s="40">
        <v>0</v>
      </c>
      <c r="F41" s="7"/>
      <c r="G41" s="7"/>
    </row>
    <row r="42" spans="2:7" ht="12.75" thickBot="1">
      <c r="B42" s="35" t="s">
        <v>4</v>
      </c>
      <c r="C42" s="11"/>
      <c r="D42" s="38"/>
      <c r="E42" s="38"/>
      <c r="F42" s="7"/>
      <c r="G42" s="7"/>
    </row>
    <row r="43" spans="2:7" ht="12.75" thickBot="1">
      <c r="B43" s="35" t="s">
        <v>37</v>
      </c>
      <c r="C43" s="12" t="s">
        <v>38</v>
      </c>
      <c r="D43" s="41">
        <v>0</v>
      </c>
      <c r="E43" s="41">
        <v>0</v>
      </c>
      <c r="F43" s="7"/>
      <c r="G43" s="7"/>
    </row>
    <row r="44" spans="2:7" ht="12">
      <c r="B44" s="31" t="s">
        <v>301</v>
      </c>
      <c r="C44" s="13" t="s">
        <v>39</v>
      </c>
      <c r="D44" s="46">
        <v>0</v>
      </c>
      <c r="E44" s="46">
        <v>0</v>
      </c>
      <c r="F44" s="7"/>
      <c r="G44" s="7"/>
    </row>
    <row r="45" spans="2:7" ht="12.75" thickBot="1">
      <c r="B45" s="35" t="s">
        <v>40</v>
      </c>
      <c r="C45" s="12" t="s">
        <v>41</v>
      </c>
      <c r="D45" s="41">
        <v>0</v>
      </c>
      <c r="E45" s="41">
        <v>0</v>
      </c>
      <c r="F45" s="7"/>
      <c r="G45" s="7"/>
    </row>
    <row r="46" spans="2:7" ht="12.75" thickBot="1">
      <c r="B46" s="49" t="s">
        <v>56</v>
      </c>
      <c r="C46" s="13" t="s">
        <v>42</v>
      </c>
      <c r="D46" s="46">
        <v>0</v>
      </c>
      <c r="E46" s="46">
        <v>0</v>
      </c>
      <c r="F46" s="7"/>
      <c r="G46" s="7"/>
    </row>
    <row r="47" spans="2:7" ht="12">
      <c r="B47" s="207" t="s">
        <v>57</v>
      </c>
      <c r="C47" s="213" t="s">
        <v>43</v>
      </c>
      <c r="D47" s="209">
        <v>0</v>
      </c>
      <c r="E47" s="209">
        <v>0</v>
      </c>
      <c r="F47" s="7"/>
      <c r="G47" s="7"/>
    </row>
    <row r="48" spans="2:7" ht="2.25" customHeight="1" thickBot="1">
      <c r="B48" s="203"/>
      <c r="C48" s="215"/>
      <c r="D48" s="210"/>
      <c r="E48" s="210"/>
      <c r="F48" s="7"/>
      <c r="G48" s="7"/>
    </row>
    <row r="49" spans="2:7" ht="12" customHeight="1">
      <c r="B49" s="31" t="s">
        <v>173</v>
      </c>
      <c r="C49" s="213" t="s">
        <v>44</v>
      </c>
      <c r="D49" s="209">
        <v>0</v>
      </c>
      <c r="E49" s="209">
        <v>0</v>
      </c>
      <c r="F49" s="7"/>
      <c r="G49" s="7"/>
    </row>
    <row r="50" spans="2:7" ht="12.75" customHeight="1" thickBot="1">
      <c r="B50" s="35" t="s">
        <v>4</v>
      </c>
      <c r="C50" s="215"/>
      <c r="D50" s="210"/>
      <c r="E50" s="210"/>
      <c r="F50" s="7"/>
      <c r="G50" s="7"/>
    </row>
    <row r="51" spans="2:7" ht="24.75" thickBot="1">
      <c r="B51" s="50" t="s">
        <v>58</v>
      </c>
      <c r="C51" s="15" t="s">
        <v>45</v>
      </c>
      <c r="D51" s="40">
        <v>0</v>
      </c>
      <c r="E51" s="40">
        <v>0</v>
      </c>
      <c r="F51" s="7"/>
      <c r="G51" s="7"/>
    </row>
    <row r="52" spans="2:7" ht="12.75" thickBot="1">
      <c r="B52" s="50" t="s">
        <v>59</v>
      </c>
      <c r="C52" s="15" t="s">
        <v>46</v>
      </c>
      <c r="D52" s="40">
        <v>0</v>
      </c>
      <c r="E52" s="40">
        <v>0</v>
      </c>
      <c r="F52" s="7"/>
      <c r="G52" s="7"/>
    </row>
    <row r="53" spans="2:7" ht="13.5" customHeight="1" thickBot="1">
      <c r="B53" s="16" t="s">
        <v>47</v>
      </c>
      <c r="C53" s="15" t="s">
        <v>48</v>
      </c>
      <c r="D53" s="40">
        <v>0</v>
      </c>
      <c r="E53" s="40">
        <v>0</v>
      </c>
      <c r="F53" s="7"/>
      <c r="G53" s="7"/>
    </row>
    <row r="54" spans="2:7" ht="13.5" customHeight="1" thickBot="1">
      <c r="B54" s="35" t="s">
        <v>49</v>
      </c>
      <c r="C54" s="12" t="s">
        <v>50</v>
      </c>
      <c r="D54" s="41">
        <v>0</v>
      </c>
      <c r="E54" s="41">
        <v>0</v>
      </c>
      <c r="F54" s="7"/>
      <c r="G54" s="7"/>
    </row>
    <row r="55" spans="2:7" ht="24.75" customHeight="1" thickBot="1">
      <c r="B55" s="31" t="s">
        <v>60</v>
      </c>
      <c r="C55" s="13">
        <v>100</v>
      </c>
      <c r="D55" s="46">
        <f>D15+D27+D33</f>
        <v>77643.55624</v>
      </c>
      <c r="E55" s="46">
        <v>103159.15529</v>
      </c>
      <c r="F55" s="7"/>
      <c r="G55" s="7"/>
    </row>
    <row r="56" spans="2:7" ht="24.75" thickBot="1">
      <c r="B56" s="51" t="s">
        <v>61</v>
      </c>
      <c r="C56" s="13"/>
      <c r="D56" s="46"/>
      <c r="E56" s="46"/>
      <c r="F56" s="7"/>
      <c r="G56" s="7"/>
    </row>
    <row r="57" spans="2:7" ht="12.75" thickBot="1">
      <c r="B57" s="35" t="s">
        <v>51</v>
      </c>
      <c r="C57" s="15">
        <v>110</v>
      </c>
      <c r="D57" s="52">
        <v>636.00773</v>
      </c>
      <c r="E57" s="52">
        <v>1127.06792</v>
      </c>
      <c r="F57" s="6"/>
      <c r="G57" s="7"/>
    </row>
    <row r="58" spans="2:7" ht="12.75" thickBot="1">
      <c r="B58" s="35" t="s">
        <v>52</v>
      </c>
      <c r="C58" s="12">
        <v>120</v>
      </c>
      <c r="D58" s="40">
        <v>0</v>
      </c>
      <c r="E58" s="40">
        <v>265.21964</v>
      </c>
      <c r="F58" s="7"/>
      <c r="G58" s="7"/>
    </row>
    <row r="59" spans="2:7" ht="12.75" thickBot="1">
      <c r="B59" s="53" t="s">
        <v>53</v>
      </c>
      <c r="C59" s="12">
        <v>130</v>
      </c>
      <c r="D59" s="130">
        <v>31091.02859</v>
      </c>
      <c r="E59" s="130">
        <v>48209.13249</v>
      </c>
      <c r="F59" s="7"/>
      <c r="G59" s="7"/>
    </row>
    <row r="60" spans="2:7" ht="13.5" customHeight="1" thickBot="1">
      <c r="B60" s="35" t="s">
        <v>54</v>
      </c>
      <c r="C60" s="12">
        <v>140</v>
      </c>
      <c r="D60" s="41">
        <v>24727.03632</v>
      </c>
      <c r="E60" s="41">
        <v>49601.42005</v>
      </c>
      <c r="F60" s="7"/>
      <c r="G60" s="7"/>
    </row>
    <row r="61" ht="30.75" customHeight="1">
      <c r="E61" s="17"/>
    </row>
    <row r="62" ht="12">
      <c r="B62" s="7" t="s">
        <v>287</v>
      </c>
    </row>
    <row r="63" ht="12">
      <c r="D63" s="272" t="s">
        <v>190</v>
      </c>
    </row>
    <row r="64" spans="2:7" ht="12">
      <c r="B64" s="7" t="s">
        <v>63</v>
      </c>
      <c r="F64" s="56"/>
      <c r="G64" s="55"/>
    </row>
    <row r="65" spans="2:7" ht="12">
      <c r="B65" s="7" t="s">
        <v>300</v>
      </c>
      <c r="F65" s="54"/>
      <c r="G65" s="54"/>
    </row>
    <row r="66" spans="4:7" ht="12">
      <c r="D66" s="272" t="s">
        <v>286</v>
      </c>
      <c r="F66" s="54"/>
      <c r="G66" s="54"/>
    </row>
    <row r="67" ht="12">
      <c r="B67" s="7" t="s">
        <v>285</v>
      </c>
    </row>
  </sheetData>
  <mergeCells count="17">
    <mergeCell ref="B47:B48"/>
    <mergeCell ref="C47:C48"/>
    <mergeCell ref="E47:E48"/>
    <mergeCell ref="C49:C50"/>
    <mergeCell ref="E49:E50"/>
    <mergeCell ref="D47:D48"/>
    <mergeCell ref="D49:D50"/>
    <mergeCell ref="E37:E38"/>
    <mergeCell ref="C33:C34"/>
    <mergeCell ref="E33:E34"/>
    <mergeCell ref="C35:C36"/>
    <mergeCell ref="E35:E36"/>
    <mergeCell ref="B11:B12"/>
    <mergeCell ref="D37:D38"/>
    <mergeCell ref="D33:D34"/>
    <mergeCell ref="D35:D36"/>
    <mergeCell ref="C37:C38"/>
  </mergeCells>
  <printOptions/>
  <pageMargins left="0.7086614173228347" right="0.2362204724409449" top="0.1968503937007874" bottom="0.1968503937007874" header="0.2362204724409449" footer="0.1968503937007874"/>
  <pageSetup horizontalDpi="600" verticalDpi="600" orientation="portrait" paperSize="9" scale="9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85"/>
  <sheetViews>
    <sheetView tabSelected="1" workbookViewId="0" topLeftCell="A28">
      <selection activeCell="G22" sqref="G22"/>
    </sheetView>
  </sheetViews>
  <sheetFormatPr defaultColWidth="9.140625" defaultRowHeight="12.75"/>
  <cols>
    <col min="1" max="1" width="2.140625" style="7" customWidth="1"/>
    <col min="2" max="2" width="51.8515625" style="7" customWidth="1"/>
    <col min="3" max="3" width="8.421875" style="7" customWidth="1"/>
    <col min="4" max="4" width="16.57421875" style="25" customWidth="1"/>
    <col min="5" max="5" width="18.140625" style="7" customWidth="1"/>
  </cols>
  <sheetData>
    <row r="1" ht="12.75">
      <c r="C1" s="8" t="s">
        <v>174</v>
      </c>
    </row>
    <row r="2" ht="12.75">
      <c r="C2" s="8" t="s">
        <v>175</v>
      </c>
    </row>
    <row r="3" ht="12.75">
      <c r="C3" s="8"/>
    </row>
    <row r="4" ht="13.5" customHeight="1">
      <c r="C4" s="170" t="s">
        <v>179</v>
      </c>
    </row>
    <row r="5" ht="13.5" customHeight="1">
      <c r="C5" s="133" t="s">
        <v>230</v>
      </c>
    </row>
    <row r="6" ht="12.75">
      <c r="C6" s="171" t="s">
        <v>180</v>
      </c>
    </row>
    <row r="7" ht="12.75">
      <c r="C7" s="133" t="s">
        <v>231</v>
      </c>
    </row>
    <row r="8" ht="12.75">
      <c r="C8" s="133" t="s">
        <v>232</v>
      </c>
    </row>
    <row r="9" spans="3:5" ht="13.5" thickBot="1">
      <c r="C9" s="133"/>
      <c r="E9" s="17" t="s">
        <v>176</v>
      </c>
    </row>
    <row r="10" spans="2:5" ht="24.75" thickBot="1">
      <c r="B10" s="9" t="s">
        <v>65</v>
      </c>
      <c r="C10" s="10" t="s">
        <v>178</v>
      </c>
      <c r="D10" s="26" t="s">
        <v>305</v>
      </c>
      <c r="E10" s="26" t="s">
        <v>304</v>
      </c>
    </row>
    <row r="11" spans="2:5" ht="13.5" thickBot="1">
      <c r="B11" s="15">
        <v>1</v>
      </c>
      <c r="C11" s="13">
        <v>2</v>
      </c>
      <c r="D11" s="27">
        <v>3</v>
      </c>
      <c r="E11" s="15">
        <v>4</v>
      </c>
    </row>
    <row r="12" spans="2:5" ht="13.5" thickBot="1">
      <c r="B12" s="16" t="s">
        <v>66</v>
      </c>
      <c r="C12" s="15">
        <v>10</v>
      </c>
      <c r="D12" s="258">
        <f>40178740.72/1000</f>
        <v>40178.74072</v>
      </c>
      <c r="E12" s="258">
        <v>0</v>
      </c>
    </row>
    <row r="13" spans="2:5" ht="13.5" thickBot="1">
      <c r="B13" s="16" t="s">
        <v>67</v>
      </c>
      <c r="C13" s="15">
        <v>20</v>
      </c>
      <c r="D13" s="258">
        <f>38579960.836/1000</f>
        <v>38579.960836000006</v>
      </c>
      <c r="E13" s="258">
        <v>0</v>
      </c>
    </row>
    <row r="14" spans="2:5" ht="13.5" thickBot="1">
      <c r="B14" s="19" t="s">
        <v>68</v>
      </c>
      <c r="C14" s="15">
        <v>30</v>
      </c>
      <c r="D14" s="258">
        <f>1598779.884/1000</f>
        <v>1598.779884</v>
      </c>
      <c r="E14" s="258">
        <f>E12-E13</f>
        <v>0</v>
      </c>
    </row>
    <row r="15" spans="2:5" ht="24.75" thickBot="1">
      <c r="B15" s="14" t="s">
        <v>94</v>
      </c>
      <c r="C15" s="15">
        <v>40</v>
      </c>
      <c r="D15" s="259">
        <v>0</v>
      </c>
      <c r="E15" s="259">
        <v>0</v>
      </c>
    </row>
    <row r="16" spans="2:5" ht="24.75" thickBot="1">
      <c r="B16" s="16" t="s">
        <v>93</v>
      </c>
      <c r="C16" s="15">
        <v>50</v>
      </c>
      <c r="D16" s="259">
        <v>0</v>
      </c>
      <c r="E16" s="259">
        <v>0</v>
      </c>
    </row>
    <row r="17" spans="2:5" ht="24.75" thickBot="1">
      <c r="B17" s="16" t="s">
        <v>95</v>
      </c>
      <c r="C17" s="15">
        <v>60</v>
      </c>
      <c r="D17" s="259">
        <v>0</v>
      </c>
      <c r="E17" s="259">
        <v>0</v>
      </c>
    </row>
    <row r="18" spans="2:5" ht="13.5" thickBot="1">
      <c r="B18" s="16" t="s">
        <v>69</v>
      </c>
      <c r="C18" s="15">
        <v>70</v>
      </c>
      <c r="D18" s="259">
        <v>0</v>
      </c>
      <c r="E18" s="259">
        <v>0</v>
      </c>
    </row>
    <row r="19" spans="2:5" ht="13.5" thickBot="1">
      <c r="B19" s="16" t="s">
        <v>70</v>
      </c>
      <c r="C19" s="15">
        <v>80</v>
      </c>
      <c r="D19" s="259">
        <v>0</v>
      </c>
      <c r="E19" s="259">
        <v>0</v>
      </c>
    </row>
    <row r="20" spans="2:5" ht="13.5" thickBot="1">
      <c r="B20" s="14" t="s">
        <v>96</v>
      </c>
      <c r="C20" s="15">
        <v>90</v>
      </c>
      <c r="D20" s="259">
        <v>0</v>
      </c>
      <c r="E20" s="259">
        <v>0</v>
      </c>
    </row>
    <row r="21" spans="2:5" ht="13.5" thickBot="1">
      <c r="B21" s="14" t="s">
        <v>97</v>
      </c>
      <c r="C21" s="15">
        <v>100</v>
      </c>
      <c r="D21" s="260">
        <v>0</v>
      </c>
      <c r="E21" s="260">
        <v>0</v>
      </c>
    </row>
    <row r="22" spans="2:5" ht="13.5" thickBot="1">
      <c r="B22" s="14" t="s">
        <v>71</v>
      </c>
      <c r="C22" s="15">
        <v>110</v>
      </c>
      <c r="D22" s="258">
        <f>29284.71/1000</f>
        <v>29.28471</v>
      </c>
      <c r="E22" s="258">
        <f>79494.2/1000</f>
        <v>79.49419999999999</v>
      </c>
    </row>
    <row r="23" spans="2:5" ht="13.5" thickBot="1">
      <c r="B23" s="14" t="s">
        <v>98</v>
      </c>
      <c r="C23" s="15">
        <v>120</v>
      </c>
      <c r="D23" s="261">
        <v>0</v>
      </c>
      <c r="E23" s="261">
        <v>0</v>
      </c>
    </row>
    <row r="24" spans="2:5" ht="13.5" thickBot="1">
      <c r="B24" s="14" t="s">
        <v>99</v>
      </c>
      <c r="C24" s="15">
        <v>130</v>
      </c>
      <c r="D24" s="261">
        <v>0</v>
      </c>
      <c r="E24" s="261">
        <v>0</v>
      </c>
    </row>
    <row r="25" spans="2:5" ht="24.75" thickBot="1">
      <c r="B25" s="9" t="s">
        <v>160</v>
      </c>
      <c r="C25" s="13">
        <v>140</v>
      </c>
      <c r="D25" s="261">
        <f>D27+D28</f>
        <v>6356.97445599999</v>
      </c>
      <c r="E25" s="261">
        <f>2027539.2/1000</f>
        <v>2027.5392</v>
      </c>
    </row>
    <row r="26" spans="2:5" ht="13.5" thickBot="1">
      <c r="B26" s="14" t="s">
        <v>72</v>
      </c>
      <c r="C26" s="15"/>
      <c r="D26" s="262"/>
      <c r="E26" s="262"/>
    </row>
    <row r="27" spans="2:5" ht="13.5" thickBot="1">
      <c r="B27" s="16" t="s">
        <v>14</v>
      </c>
      <c r="C27" s="15" t="s">
        <v>73</v>
      </c>
      <c r="D27" s="263">
        <f>6356974.45599999/1000</f>
        <v>6356.97445599999</v>
      </c>
      <c r="E27" s="273">
        <f>1977357.3/1000</f>
        <v>1977.3573000000001</v>
      </c>
    </row>
    <row r="28" spans="2:5" ht="13.5" thickBot="1">
      <c r="B28" s="19" t="s">
        <v>16</v>
      </c>
      <c r="C28" s="13" t="s">
        <v>74</v>
      </c>
      <c r="D28" s="264">
        <v>0</v>
      </c>
      <c r="E28" s="267">
        <f>50181.9/1000</f>
        <v>50.1819</v>
      </c>
    </row>
    <row r="29" spans="2:5" ht="13.5" thickBot="1">
      <c r="B29" s="20" t="s">
        <v>75</v>
      </c>
      <c r="C29" s="13" t="s">
        <v>76</v>
      </c>
      <c r="D29" s="259">
        <v>0</v>
      </c>
      <c r="E29" s="259">
        <v>0</v>
      </c>
    </row>
    <row r="30" spans="2:5" ht="24">
      <c r="B30" s="19" t="s">
        <v>177</v>
      </c>
      <c r="C30" s="13" t="s">
        <v>77</v>
      </c>
      <c r="D30" s="265">
        <f>D32</f>
        <v>0</v>
      </c>
      <c r="E30" s="265">
        <v>0</v>
      </c>
    </row>
    <row r="31" spans="2:5" ht="13.5" thickBot="1">
      <c r="B31" s="16" t="s">
        <v>72</v>
      </c>
      <c r="C31" s="11"/>
      <c r="D31" s="266"/>
      <c r="E31" s="266"/>
    </row>
    <row r="32" spans="2:5" ht="13.5" thickBot="1">
      <c r="B32" s="16" t="s">
        <v>14</v>
      </c>
      <c r="C32" s="15" t="s">
        <v>78</v>
      </c>
      <c r="D32" s="267">
        <v>0</v>
      </c>
      <c r="E32" s="267">
        <v>0</v>
      </c>
    </row>
    <row r="33" spans="2:5" ht="13.5" thickBot="1">
      <c r="B33" s="16" t="s">
        <v>16</v>
      </c>
      <c r="C33" s="15" t="s">
        <v>79</v>
      </c>
      <c r="D33" s="267">
        <v>0</v>
      </c>
      <c r="E33" s="267">
        <v>0</v>
      </c>
    </row>
    <row r="34" spans="2:5" ht="13.5" thickBot="1">
      <c r="B34" s="16" t="s">
        <v>80</v>
      </c>
      <c r="C34" s="15" t="s">
        <v>81</v>
      </c>
      <c r="D34" s="266">
        <v>0</v>
      </c>
      <c r="E34" s="266">
        <v>0</v>
      </c>
    </row>
    <row r="35" spans="2:5" ht="13.5" thickBot="1">
      <c r="B35" s="16" t="s">
        <v>23</v>
      </c>
      <c r="C35" s="15" t="s">
        <v>82</v>
      </c>
      <c r="D35" s="266">
        <v>0</v>
      </c>
      <c r="E35" s="266">
        <v>0</v>
      </c>
    </row>
    <row r="36" spans="2:5" ht="24.75" thickBot="1">
      <c r="B36" s="16" t="s">
        <v>100</v>
      </c>
      <c r="C36" s="15" t="s">
        <v>83</v>
      </c>
      <c r="D36" s="262">
        <v>0</v>
      </c>
      <c r="E36" s="262">
        <v>0</v>
      </c>
    </row>
    <row r="37" spans="2:5" ht="36.75" thickBot="1">
      <c r="B37" s="16" t="s">
        <v>101</v>
      </c>
      <c r="C37" s="15" t="s">
        <v>84</v>
      </c>
      <c r="D37" s="260">
        <f>343823.76/1000</f>
        <v>343.82376</v>
      </c>
      <c r="E37" s="260">
        <f>382096.01/1000</f>
        <v>382.09601000000004</v>
      </c>
    </row>
    <row r="38" spans="2:5" ht="13.5" thickBot="1">
      <c r="B38" s="16" t="s">
        <v>85</v>
      </c>
      <c r="C38" s="15" t="s">
        <v>86</v>
      </c>
      <c r="D38" s="260">
        <f>265219.64/1000</f>
        <v>265.21964</v>
      </c>
      <c r="E38" s="260">
        <f>190620.57/1000</f>
        <v>190.62057000000001</v>
      </c>
    </row>
    <row r="39" spans="2:5" ht="13.5" thickBot="1">
      <c r="B39" s="16" t="s">
        <v>87</v>
      </c>
      <c r="C39" s="15" t="s">
        <v>88</v>
      </c>
      <c r="D39" s="258"/>
      <c r="E39" s="258"/>
    </row>
    <row r="40" spans="2:5" ht="13.5" thickBot="1">
      <c r="B40" s="16" t="s">
        <v>89</v>
      </c>
      <c r="C40" s="15" t="s">
        <v>90</v>
      </c>
      <c r="D40" s="258"/>
      <c r="E40" s="258"/>
    </row>
    <row r="41" spans="2:5" ht="24.75" thickBot="1">
      <c r="B41" s="16" t="s">
        <v>102</v>
      </c>
      <c r="C41" s="15" t="s">
        <v>91</v>
      </c>
      <c r="D41" s="258">
        <f>22525829.17/1000</f>
        <v>22525.82917</v>
      </c>
      <c r="E41" s="258">
        <v>0</v>
      </c>
    </row>
    <row r="42" spans="2:5" ht="24.75" thickBot="1">
      <c r="B42" s="16" t="s">
        <v>103</v>
      </c>
      <c r="C42" s="15">
        <v>210</v>
      </c>
      <c r="D42" s="261">
        <f>5407725.24/1000</f>
        <v>5407.725240000001</v>
      </c>
      <c r="E42" s="261">
        <v>0</v>
      </c>
    </row>
    <row r="43" spans="2:5" ht="48.75" thickBot="1">
      <c r="B43" s="16" t="s">
        <v>104</v>
      </c>
      <c r="C43" s="15">
        <v>200</v>
      </c>
      <c r="D43" s="260">
        <f>D14+D17+D20+D21+D22+D23+D24+D25+D30+D36+D39+D41-D37-D42</f>
        <v>24759.31921999999</v>
      </c>
      <c r="E43" s="260">
        <f>1724937.39/1000</f>
        <v>1724.9373899999998</v>
      </c>
    </row>
    <row r="44" ht="30" customHeight="1">
      <c r="E44" s="22"/>
    </row>
    <row r="45" ht="12.75">
      <c r="B45" s="7" t="s">
        <v>105</v>
      </c>
    </row>
    <row r="46" ht="12.75">
      <c r="B46" s="7" t="s">
        <v>311</v>
      </c>
    </row>
    <row r="48" ht="12.75">
      <c r="B48" s="7" t="s">
        <v>63</v>
      </c>
    </row>
    <row r="49" spans="2:5" ht="12.75">
      <c r="B49" s="7" t="s">
        <v>310</v>
      </c>
      <c r="E49" s="6"/>
    </row>
    <row r="50" ht="12.75">
      <c r="E50" s="22"/>
    </row>
    <row r="54" spans="2:4" ht="12.75">
      <c r="B54" s="5"/>
      <c r="C54" s="98"/>
      <c r="D54" s="174"/>
    </row>
    <row r="55" spans="2:4" ht="12.75">
      <c r="B55" s="175"/>
      <c r="C55" s="98"/>
      <c r="D55" s="173"/>
    </row>
    <row r="56" spans="2:4" ht="12.75">
      <c r="B56" s="175"/>
      <c r="C56" s="173"/>
      <c r="D56" s="173"/>
    </row>
    <row r="57" spans="2:4" ht="12.75">
      <c r="B57" s="175"/>
      <c r="C57" s="173"/>
      <c r="D57" s="173"/>
    </row>
    <row r="58" spans="2:4" ht="12.75">
      <c r="B58" s="175"/>
      <c r="C58" s="173"/>
      <c r="D58" s="173"/>
    </row>
    <row r="59" spans="2:4" ht="12.75">
      <c r="B59" s="175"/>
      <c r="C59" s="173"/>
      <c r="D59" s="173"/>
    </row>
    <row r="60" spans="2:4" ht="12.75">
      <c r="B60" s="175"/>
      <c r="C60" s="173"/>
      <c r="D60" s="173"/>
    </row>
    <row r="61" spans="2:4" ht="12.75">
      <c r="B61" s="175"/>
      <c r="C61" s="173"/>
      <c r="D61" s="173"/>
    </row>
    <row r="62" spans="2:4" ht="12.75">
      <c r="B62" s="175"/>
      <c r="C62" s="173"/>
      <c r="D62" s="173"/>
    </row>
    <row r="63" spans="2:4" ht="12.75">
      <c r="B63" s="175"/>
      <c r="C63" s="173"/>
      <c r="D63" s="173"/>
    </row>
    <row r="64" spans="2:4" ht="12.75">
      <c r="B64" s="175"/>
      <c r="C64" s="173"/>
      <c r="D64" s="173"/>
    </row>
    <row r="65" spans="2:4" ht="12.75">
      <c r="B65" s="175"/>
      <c r="C65" s="173"/>
      <c r="D65" s="173"/>
    </row>
    <row r="66" spans="2:4" ht="12.75">
      <c r="B66" s="175"/>
      <c r="C66" s="173"/>
      <c r="D66" s="174"/>
    </row>
    <row r="67" spans="2:4" ht="12.75">
      <c r="B67" s="175"/>
      <c r="C67" s="173"/>
      <c r="D67" s="174"/>
    </row>
    <row r="68" spans="2:4" ht="12.75">
      <c r="B68" s="175"/>
      <c r="C68" s="173"/>
      <c r="D68" s="174"/>
    </row>
    <row r="69" spans="2:4" ht="12.75">
      <c r="B69" s="175"/>
      <c r="C69" s="173"/>
      <c r="D69" s="174"/>
    </row>
    <row r="70" spans="2:4" ht="12.75">
      <c r="B70" s="175"/>
      <c r="C70" s="173"/>
      <c r="D70" s="174"/>
    </row>
    <row r="71" spans="2:4" ht="12.75">
      <c r="B71" s="175"/>
      <c r="C71" s="173"/>
      <c r="D71" s="174"/>
    </row>
    <row r="72" spans="2:4" ht="12.75">
      <c r="B72" s="98"/>
      <c r="C72" s="98"/>
      <c r="D72" s="174"/>
    </row>
    <row r="73" spans="2:4" ht="12.75">
      <c r="B73" s="98"/>
      <c r="C73" s="98"/>
      <c r="D73" s="174"/>
    </row>
    <row r="74" spans="2:4" ht="12.75">
      <c r="B74" s="190"/>
      <c r="C74" s="98"/>
      <c r="D74" s="174"/>
    </row>
    <row r="75" spans="2:4" ht="12.75">
      <c r="B75" s="98"/>
      <c r="C75" s="98"/>
      <c r="D75" s="174"/>
    </row>
    <row r="76" spans="2:4" ht="12.75">
      <c r="B76" s="98"/>
      <c r="C76" s="98"/>
      <c r="D76" s="174"/>
    </row>
    <row r="77" spans="2:4" ht="12.75">
      <c r="B77" s="98"/>
      <c r="C77" s="98"/>
      <c r="D77" s="174"/>
    </row>
    <row r="78" spans="2:4" ht="12.75">
      <c r="B78" s="98"/>
      <c r="C78" s="98"/>
      <c r="D78" s="174"/>
    </row>
    <row r="79" spans="2:4" ht="12.75">
      <c r="B79" s="98"/>
      <c r="C79" s="98"/>
      <c r="D79" s="174"/>
    </row>
    <row r="80" spans="2:4" ht="12.75">
      <c r="B80" s="98"/>
      <c r="C80" s="98"/>
      <c r="D80" s="174"/>
    </row>
    <row r="81" spans="2:4" ht="12.75">
      <c r="B81" s="98"/>
      <c r="C81" s="98"/>
      <c r="D81" s="174"/>
    </row>
    <row r="82" spans="2:4" ht="12.75">
      <c r="B82" s="98"/>
      <c r="C82" s="98"/>
      <c r="D82" s="174"/>
    </row>
    <row r="83" spans="2:4" ht="12.75">
      <c r="B83" s="98"/>
      <c r="C83" s="98"/>
      <c r="D83" s="174"/>
    </row>
    <row r="84" spans="2:4" ht="12.75">
      <c r="B84" s="98"/>
      <c r="C84" s="98"/>
      <c r="D84" s="174"/>
    </row>
    <row r="85" spans="2:4" ht="12.75">
      <c r="B85" s="98"/>
      <c r="C85" s="98"/>
      <c r="D85" s="174"/>
    </row>
  </sheetData>
  <printOptions/>
  <pageMargins left="0.2362204724409449" right="0.2362204724409449" top="0.1968503937007874" bottom="0.1968503937007874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workbookViewId="0" topLeftCell="A1">
      <selection activeCell="D107" sqref="D107"/>
    </sheetView>
  </sheetViews>
  <sheetFormatPr defaultColWidth="9.140625" defaultRowHeight="12.75"/>
  <cols>
    <col min="1" max="1" width="10.421875" style="54" customWidth="1"/>
    <col min="2" max="2" width="41.28125" style="65" customWidth="1"/>
    <col min="3" max="3" width="7.140625" style="54" customWidth="1"/>
    <col min="4" max="4" width="10.421875" style="63" customWidth="1"/>
    <col min="5" max="5" width="4.57421875" style="63" customWidth="1"/>
    <col min="6" max="6" width="10.421875" style="64" customWidth="1"/>
    <col min="7" max="7" width="10.421875" style="54" customWidth="1"/>
    <col min="8" max="8" width="4.421875" style="54" customWidth="1"/>
    <col min="9" max="9" width="3.421875" style="54" customWidth="1"/>
    <col min="10" max="16384" width="10.421875" style="54" customWidth="1"/>
  </cols>
  <sheetData>
    <row r="1" spans="1:8" ht="12" customHeight="1">
      <c r="A1" s="234" t="s">
        <v>192</v>
      </c>
      <c r="B1" s="234"/>
      <c r="C1" s="234"/>
      <c r="D1" s="234"/>
      <c r="E1" s="234"/>
      <c r="F1" s="234"/>
      <c r="G1" s="234"/>
      <c r="H1" s="234"/>
    </row>
    <row r="2" spans="1:8" ht="12" customHeight="1">
      <c r="A2" s="234" t="s">
        <v>290</v>
      </c>
      <c r="B2" s="234"/>
      <c r="C2" s="234"/>
      <c r="D2" s="234"/>
      <c r="E2" s="234"/>
      <c r="F2" s="234"/>
      <c r="G2" s="234"/>
      <c r="H2" s="234"/>
    </row>
    <row r="3" spans="1:8" ht="12.75">
      <c r="A3" s="176"/>
      <c r="B3" s="176"/>
      <c r="C3" s="176"/>
      <c r="D3" s="69"/>
      <c r="E3" s="69"/>
      <c r="F3" s="177"/>
      <c r="G3" s="176"/>
      <c r="H3" s="176"/>
    </row>
    <row r="4" spans="1:8" ht="12.75">
      <c r="A4" s="176"/>
      <c r="B4" s="176"/>
      <c r="C4" s="170" t="s">
        <v>179</v>
      </c>
      <c r="D4" s="69"/>
      <c r="E4" s="69"/>
      <c r="F4" s="177"/>
      <c r="G4" s="176"/>
      <c r="H4" s="176"/>
    </row>
    <row r="5" spans="1:8" ht="12.75">
      <c r="A5" s="176"/>
      <c r="B5" s="176"/>
      <c r="C5" s="133" t="s">
        <v>230</v>
      </c>
      <c r="D5" s="69"/>
      <c r="E5" s="69"/>
      <c r="F5" s="177"/>
      <c r="G5" s="176"/>
      <c r="H5" s="176"/>
    </row>
    <row r="6" spans="1:8" ht="12.75">
      <c r="A6" s="176"/>
      <c r="B6" s="176"/>
      <c r="C6" s="171" t="s">
        <v>180</v>
      </c>
      <c r="D6" s="69"/>
      <c r="E6" s="69"/>
      <c r="F6" s="177"/>
      <c r="G6" s="176"/>
      <c r="H6" s="176"/>
    </row>
    <row r="7" spans="1:8" ht="12" customHeight="1">
      <c r="A7" s="172"/>
      <c r="B7" s="172"/>
      <c r="C7" s="133" t="s">
        <v>231</v>
      </c>
      <c r="D7" s="172"/>
      <c r="E7" s="172"/>
      <c r="F7" s="172"/>
      <c r="G7" s="172"/>
      <c r="H7" s="172"/>
    </row>
    <row r="8" spans="1:8" ht="12" customHeight="1">
      <c r="A8" s="172"/>
      <c r="B8" s="172"/>
      <c r="C8" s="133" t="s">
        <v>232</v>
      </c>
      <c r="D8" s="172"/>
      <c r="E8" s="172"/>
      <c r="F8" s="172"/>
      <c r="G8" s="172"/>
      <c r="H8" s="172"/>
    </row>
    <row r="9" spans="1:8" ht="12.75">
      <c r="A9" s="176"/>
      <c r="B9" s="176"/>
      <c r="C9" s="176"/>
      <c r="D9" s="69"/>
      <c r="E9" s="69"/>
      <c r="F9" s="177"/>
      <c r="G9" s="176"/>
      <c r="H9" s="176"/>
    </row>
    <row r="10" spans="1:8" ht="60">
      <c r="A10" s="235" t="s">
        <v>193</v>
      </c>
      <c r="B10" s="235"/>
      <c r="C10" s="70" t="s">
        <v>194</v>
      </c>
      <c r="D10" s="236" t="s">
        <v>106</v>
      </c>
      <c r="E10" s="236"/>
      <c r="F10" s="71" t="s">
        <v>107</v>
      </c>
      <c r="G10" s="237" t="s">
        <v>108</v>
      </c>
      <c r="H10" s="237"/>
    </row>
    <row r="11" spans="1:8" ht="12">
      <c r="A11" s="232">
        <v>1</v>
      </c>
      <c r="B11" s="232"/>
      <c r="C11" s="72">
        <v>2</v>
      </c>
      <c r="D11" s="233">
        <v>3</v>
      </c>
      <c r="E11" s="233"/>
      <c r="F11" s="45">
        <v>4</v>
      </c>
      <c r="G11" s="233">
        <v>5</v>
      </c>
      <c r="H11" s="233"/>
    </row>
    <row r="12" spans="1:8" ht="12.75" customHeight="1">
      <c r="A12" s="205" t="s">
        <v>3</v>
      </c>
      <c r="B12" s="205"/>
      <c r="C12" s="72">
        <v>100</v>
      </c>
      <c r="D12" s="198">
        <v>6214.45629</v>
      </c>
      <c r="E12" s="198"/>
      <c r="F12" s="73">
        <v>6.02</v>
      </c>
      <c r="G12" s="196"/>
      <c r="H12" s="196"/>
    </row>
    <row r="13" spans="1:8" ht="12" customHeight="1">
      <c r="A13" s="205" t="s">
        <v>181</v>
      </c>
      <c r="B13" s="205"/>
      <c r="C13" s="72"/>
      <c r="D13" s="198"/>
      <c r="E13" s="198"/>
      <c r="F13" s="73"/>
      <c r="G13" s="196"/>
      <c r="H13" s="196"/>
    </row>
    <row r="14" spans="1:8" ht="12" customHeight="1">
      <c r="A14" s="205" t="s">
        <v>182</v>
      </c>
      <c r="B14" s="205"/>
      <c r="C14" s="72">
        <v>110</v>
      </c>
      <c r="D14" s="198">
        <v>6214.45629</v>
      </c>
      <c r="E14" s="198"/>
      <c r="F14" s="73">
        <v>6.02</v>
      </c>
      <c r="G14" s="196"/>
      <c r="H14" s="196"/>
    </row>
    <row r="15" spans="1:8" ht="12" customHeight="1">
      <c r="A15" s="205" t="s">
        <v>183</v>
      </c>
      <c r="B15" s="205"/>
      <c r="C15" s="72">
        <v>120</v>
      </c>
      <c r="D15" s="198"/>
      <c r="E15" s="198"/>
      <c r="F15" s="73"/>
      <c r="G15" s="196"/>
      <c r="H15" s="196"/>
    </row>
    <row r="16" spans="1:8" ht="12" customHeight="1">
      <c r="A16" s="205" t="s">
        <v>9</v>
      </c>
      <c r="B16" s="205"/>
      <c r="C16" s="72">
        <v>200</v>
      </c>
      <c r="D16" s="198"/>
      <c r="E16" s="198"/>
      <c r="F16" s="73"/>
      <c r="G16" s="196"/>
      <c r="H16" s="196"/>
    </row>
    <row r="17" spans="1:8" ht="12" customHeight="1">
      <c r="A17" s="205" t="s">
        <v>181</v>
      </c>
      <c r="B17" s="205"/>
      <c r="C17" s="72"/>
      <c r="D17" s="198"/>
      <c r="E17" s="198"/>
      <c r="F17" s="73"/>
      <c r="G17" s="196"/>
      <c r="H17" s="196"/>
    </row>
    <row r="18" spans="1:8" ht="12" customHeight="1">
      <c r="A18" s="205" t="s">
        <v>182</v>
      </c>
      <c r="B18" s="205"/>
      <c r="C18" s="72">
        <v>210</v>
      </c>
      <c r="D18" s="198"/>
      <c r="E18" s="198"/>
      <c r="F18" s="73"/>
      <c r="G18" s="196"/>
      <c r="H18" s="196"/>
    </row>
    <row r="19" spans="1:8" ht="12" customHeight="1">
      <c r="A19" s="205" t="s">
        <v>183</v>
      </c>
      <c r="B19" s="205"/>
      <c r="C19" s="72">
        <v>220</v>
      </c>
      <c r="D19" s="198"/>
      <c r="E19" s="198"/>
      <c r="F19" s="73"/>
      <c r="G19" s="196"/>
      <c r="H19" s="196"/>
    </row>
    <row r="20" spans="1:9" ht="12" customHeight="1">
      <c r="A20" s="205" t="s">
        <v>195</v>
      </c>
      <c r="B20" s="205"/>
      <c r="C20" s="72">
        <v>300</v>
      </c>
      <c r="D20" s="198">
        <v>89481.09839</v>
      </c>
      <c r="E20" s="198"/>
      <c r="F20" s="73">
        <v>86.74</v>
      </c>
      <c r="G20" s="196"/>
      <c r="H20" s="196"/>
      <c r="I20" s="66"/>
    </row>
    <row r="21" spans="1:8" ht="12" customHeight="1">
      <c r="A21" s="205" t="s">
        <v>181</v>
      </c>
      <c r="B21" s="205"/>
      <c r="C21" s="72"/>
      <c r="D21" s="198"/>
      <c r="E21" s="198"/>
      <c r="F21" s="73"/>
      <c r="G21" s="196"/>
      <c r="H21" s="196"/>
    </row>
    <row r="22" spans="1:8" ht="25.5" customHeight="1">
      <c r="A22" s="205" t="s">
        <v>203</v>
      </c>
      <c r="B22" s="205"/>
      <c r="C22" s="72">
        <v>310</v>
      </c>
      <c r="D22" s="198">
        <v>81693.10839</v>
      </c>
      <c r="E22" s="198"/>
      <c r="F22" s="73">
        <v>79.19</v>
      </c>
      <c r="G22" s="196"/>
      <c r="H22" s="196"/>
    </row>
    <row r="23" spans="1:8" ht="12" customHeight="1">
      <c r="A23" s="205" t="s">
        <v>114</v>
      </c>
      <c r="B23" s="205"/>
      <c r="C23" s="72">
        <v>311</v>
      </c>
      <c r="D23" s="198"/>
      <c r="E23" s="198"/>
      <c r="F23" s="73"/>
      <c r="G23" s="196"/>
      <c r="H23" s="196"/>
    </row>
    <row r="24" spans="1:8" ht="12">
      <c r="A24" s="205" t="s">
        <v>115</v>
      </c>
      <c r="B24" s="205"/>
      <c r="C24" s="72">
        <v>312</v>
      </c>
      <c r="D24" s="198"/>
      <c r="E24" s="198"/>
      <c r="F24" s="73"/>
      <c r="G24" s="196"/>
      <c r="H24" s="196"/>
    </row>
    <row r="25" spans="1:8" ht="12" customHeight="1">
      <c r="A25" s="205" t="s">
        <v>196</v>
      </c>
      <c r="B25" s="205"/>
      <c r="C25" s="72">
        <v>313</v>
      </c>
      <c r="D25" s="198"/>
      <c r="E25" s="198"/>
      <c r="F25" s="73"/>
      <c r="G25" s="196"/>
      <c r="H25" s="196"/>
    </row>
    <row r="26" spans="1:8" ht="12" customHeight="1">
      <c r="A26" s="205" t="s">
        <v>109</v>
      </c>
      <c r="B26" s="205"/>
      <c r="C26" s="72">
        <v>314</v>
      </c>
      <c r="D26" s="198"/>
      <c r="E26" s="198"/>
      <c r="F26" s="73"/>
      <c r="G26" s="196"/>
      <c r="H26" s="196"/>
    </row>
    <row r="27" spans="1:9" ht="22.5" customHeight="1">
      <c r="A27" s="205" t="s">
        <v>110</v>
      </c>
      <c r="B27" s="205"/>
      <c r="C27" s="72">
        <v>315</v>
      </c>
      <c r="D27" s="198">
        <v>67374.4297</v>
      </c>
      <c r="E27" s="198"/>
      <c r="F27" s="73">
        <v>65.31</v>
      </c>
      <c r="G27" s="196"/>
      <c r="H27" s="196"/>
      <c r="I27" s="57"/>
    </row>
    <row r="28" spans="1:9" ht="12.75" customHeight="1">
      <c r="A28" s="218" t="s">
        <v>291</v>
      </c>
      <c r="B28" s="219"/>
      <c r="C28" s="184"/>
      <c r="D28" s="230" t="s">
        <v>292</v>
      </c>
      <c r="E28" s="231"/>
      <c r="F28" s="73">
        <v>2.89</v>
      </c>
      <c r="G28" s="196"/>
      <c r="H28" s="196"/>
      <c r="I28" s="57"/>
    </row>
    <row r="29" spans="1:8" ht="12" customHeight="1">
      <c r="A29" s="218" t="s">
        <v>214</v>
      </c>
      <c r="B29" s="219"/>
      <c r="C29" s="74"/>
      <c r="D29" s="200">
        <v>6785.0937</v>
      </c>
      <c r="E29" s="201"/>
      <c r="F29" s="75">
        <v>6.58</v>
      </c>
      <c r="G29" s="217"/>
      <c r="H29" s="217"/>
    </row>
    <row r="30" spans="1:8" ht="12.75">
      <c r="A30" s="218" t="s">
        <v>312</v>
      </c>
      <c r="B30" s="219"/>
      <c r="C30" s="74"/>
      <c r="D30" s="200">
        <v>7821.385</v>
      </c>
      <c r="E30" s="201"/>
      <c r="F30" s="75">
        <v>7.58</v>
      </c>
      <c r="G30" s="217"/>
      <c r="H30" s="217"/>
    </row>
    <row r="31" spans="1:8" ht="26.25" customHeight="1">
      <c r="A31" s="218" t="s">
        <v>215</v>
      </c>
      <c r="B31" s="219"/>
      <c r="C31" s="74"/>
      <c r="D31" s="200">
        <v>7656.2934</v>
      </c>
      <c r="E31" s="201"/>
      <c r="F31" s="75">
        <v>7.42</v>
      </c>
      <c r="G31" s="217"/>
      <c r="H31" s="217"/>
    </row>
    <row r="32" spans="1:8" ht="12" customHeight="1">
      <c r="A32" s="218" t="s">
        <v>293</v>
      </c>
      <c r="B32" s="219"/>
      <c r="C32" s="74"/>
      <c r="D32" s="228" t="s">
        <v>294</v>
      </c>
      <c r="E32" s="229"/>
      <c r="F32" s="75">
        <v>0.0007</v>
      </c>
      <c r="G32" s="217"/>
      <c r="H32" s="217"/>
    </row>
    <row r="33" spans="1:8" ht="12" customHeight="1">
      <c r="A33" s="218" t="s">
        <v>216</v>
      </c>
      <c r="B33" s="219"/>
      <c r="C33" s="74"/>
      <c r="D33" s="200">
        <v>6438.51424</v>
      </c>
      <c r="E33" s="201"/>
      <c r="F33" s="75">
        <v>6.24</v>
      </c>
      <c r="G33" s="217"/>
      <c r="H33" s="217"/>
    </row>
    <row r="34" spans="1:8" ht="25.5" customHeight="1">
      <c r="A34" s="218" t="s">
        <v>217</v>
      </c>
      <c r="B34" s="219"/>
      <c r="C34" s="74"/>
      <c r="D34" s="200">
        <v>6941.97404</v>
      </c>
      <c r="E34" s="201"/>
      <c r="F34" s="75">
        <v>6.73</v>
      </c>
      <c r="G34" s="217"/>
      <c r="H34" s="217"/>
    </row>
    <row r="35" spans="1:8" ht="13.5" customHeight="1">
      <c r="A35" s="218" t="s">
        <v>313</v>
      </c>
      <c r="B35" s="219"/>
      <c r="C35" s="74"/>
      <c r="D35" s="200">
        <v>6695.3488</v>
      </c>
      <c r="E35" s="201"/>
      <c r="F35" s="75">
        <v>6.49</v>
      </c>
      <c r="G35" s="217"/>
      <c r="H35" s="217"/>
    </row>
    <row r="36" spans="1:8" ht="12" customHeight="1">
      <c r="A36" s="218" t="s">
        <v>314</v>
      </c>
      <c r="B36" s="219"/>
      <c r="C36" s="74"/>
      <c r="D36" s="200">
        <v>4022.68</v>
      </c>
      <c r="E36" s="201"/>
      <c r="F36" s="75">
        <v>3.9</v>
      </c>
      <c r="G36" s="226"/>
      <c r="H36" s="227"/>
    </row>
    <row r="37" spans="1:8" ht="12" customHeight="1">
      <c r="A37" s="218" t="s">
        <v>315</v>
      </c>
      <c r="B37" s="219"/>
      <c r="C37" s="74"/>
      <c r="D37" s="200">
        <v>7916.7346</v>
      </c>
      <c r="E37" s="201"/>
      <c r="F37" s="75">
        <v>7.67</v>
      </c>
      <c r="G37" s="67"/>
      <c r="H37" s="68"/>
    </row>
    <row r="38" spans="1:8" ht="12" customHeight="1">
      <c r="A38" s="218" t="s">
        <v>218</v>
      </c>
      <c r="B38" s="219"/>
      <c r="C38" s="74"/>
      <c r="D38" s="200">
        <v>5164.282</v>
      </c>
      <c r="E38" s="201"/>
      <c r="F38" s="75">
        <v>5.01</v>
      </c>
      <c r="G38" s="67"/>
      <c r="H38" s="68"/>
    </row>
    <row r="39" spans="1:8" ht="12" customHeight="1">
      <c r="A39" s="218" t="s">
        <v>316</v>
      </c>
      <c r="B39" s="219"/>
      <c r="C39" s="74"/>
      <c r="D39" s="200">
        <v>4879.3528</v>
      </c>
      <c r="E39" s="201"/>
      <c r="F39" s="75">
        <v>4.73</v>
      </c>
      <c r="G39" s="217"/>
      <c r="H39" s="217"/>
    </row>
    <row r="40" spans="1:8" ht="12" customHeight="1">
      <c r="A40" s="205" t="s">
        <v>111</v>
      </c>
      <c r="B40" s="205"/>
      <c r="C40" s="72">
        <v>316</v>
      </c>
      <c r="D40" s="198"/>
      <c r="E40" s="198"/>
      <c r="F40" s="75"/>
      <c r="G40" s="196"/>
      <c r="H40" s="196"/>
    </row>
    <row r="41" spans="1:8" ht="12.75" customHeight="1">
      <c r="A41" s="205" t="s">
        <v>112</v>
      </c>
      <c r="B41" s="205"/>
      <c r="C41" s="72">
        <v>317</v>
      </c>
      <c r="D41" s="198">
        <v>14318.6787</v>
      </c>
      <c r="E41" s="198"/>
      <c r="F41" s="73">
        <v>13.88</v>
      </c>
      <c r="G41" s="196"/>
      <c r="H41" s="196"/>
    </row>
    <row r="42" spans="1:8" ht="12" customHeight="1">
      <c r="A42" s="199" t="s">
        <v>318</v>
      </c>
      <c r="B42" s="199"/>
      <c r="C42" s="72"/>
      <c r="D42" s="200">
        <v>1186.43</v>
      </c>
      <c r="E42" s="201"/>
      <c r="F42" s="75">
        <v>1.15</v>
      </c>
      <c r="G42" s="217"/>
      <c r="H42" s="217"/>
    </row>
    <row r="43" spans="1:8" ht="12" customHeight="1" hidden="1">
      <c r="A43" s="222"/>
      <c r="B43" s="223"/>
      <c r="C43" s="72"/>
      <c r="D43" s="220"/>
      <c r="E43" s="221"/>
      <c r="F43" s="75"/>
      <c r="G43" s="224"/>
      <c r="H43" s="225"/>
    </row>
    <row r="44" spans="1:8" ht="12">
      <c r="A44" s="199" t="s">
        <v>317</v>
      </c>
      <c r="B44" s="199"/>
      <c r="C44" s="72"/>
      <c r="D44" s="200">
        <v>6354.66195</v>
      </c>
      <c r="E44" s="201"/>
      <c r="F44" s="75">
        <v>6.16</v>
      </c>
      <c r="G44" s="217"/>
      <c r="H44" s="217"/>
    </row>
    <row r="45" spans="1:8" ht="12">
      <c r="A45" s="218" t="s">
        <v>295</v>
      </c>
      <c r="B45" s="219"/>
      <c r="C45" s="72"/>
      <c r="D45" s="200">
        <v>2879.2302</v>
      </c>
      <c r="E45" s="201"/>
      <c r="F45" s="75">
        <v>2.79</v>
      </c>
      <c r="G45" s="217"/>
      <c r="H45" s="217"/>
    </row>
    <row r="46" spans="1:8" ht="12" customHeight="1">
      <c r="A46" s="218" t="s">
        <v>296</v>
      </c>
      <c r="B46" s="219"/>
      <c r="C46" s="72"/>
      <c r="D46" s="200">
        <v>3898.35653</v>
      </c>
      <c r="E46" s="201"/>
      <c r="F46" s="75">
        <v>3.78</v>
      </c>
      <c r="G46" s="217"/>
      <c r="H46" s="217"/>
    </row>
    <row r="47" spans="1:8" ht="15" customHeight="1">
      <c r="A47" s="205" t="s">
        <v>113</v>
      </c>
      <c r="B47" s="205"/>
      <c r="C47" s="72">
        <v>318</v>
      </c>
      <c r="D47" s="198"/>
      <c r="E47" s="198"/>
      <c r="F47" s="73"/>
      <c r="G47" s="196"/>
      <c r="H47" s="196"/>
    </row>
    <row r="48" spans="1:8" ht="23.25" customHeight="1">
      <c r="A48" s="205" t="s">
        <v>161</v>
      </c>
      <c r="B48" s="205"/>
      <c r="C48" s="72">
        <v>320</v>
      </c>
      <c r="D48" s="198">
        <v>7787.99</v>
      </c>
      <c r="E48" s="198"/>
      <c r="F48" s="75">
        <v>7.55</v>
      </c>
      <c r="G48" s="196"/>
      <c r="H48" s="196"/>
    </row>
    <row r="49" spans="1:8" ht="12" customHeight="1">
      <c r="A49" s="205" t="s">
        <v>114</v>
      </c>
      <c r="B49" s="205"/>
      <c r="C49" s="72">
        <v>321</v>
      </c>
      <c r="D49" s="198"/>
      <c r="E49" s="198"/>
      <c r="F49" s="73"/>
      <c r="G49" s="196"/>
      <c r="H49" s="196"/>
    </row>
    <row r="50" spans="1:8" ht="12.75" customHeight="1">
      <c r="A50" s="205" t="s">
        <v>115</v>
      </c>
      <c r="B50" s="205"/>
      <c r="C50" s="72">
        <v>322</v>
      </c>
      <c r="D50" s="198"/>
      <c r="E50" s="198"/>
      <c r="F50" s="73"/>
      <c r="G50" s="196"/>
      <c r="H50" s="196"/>
    </row>
    <row r="51" spans="1:8" ht="12" customHeight="1">
      <c r="A51" s="205" t="s">
        <v>196</v>
      </c>
      <c r="B51" s="205"/>
      <c r="C51" s="72">
        <v>323</v>
      </c>
      <c r="D51" s="198"/>
      <c r="E51" s="198"/>
      <c r="F51" s="73"/>
      <c r="G51" s="196"/>
      <c r="H51" s="196"/>
    </row>
    <row r="52" spans="1:8" ht="12" customHeight="1">
      <c r="A52" s="205" t="s">
        <v>109</v>
      </c>
      <c r="B52" s="205"/>
      <c r="C52" s="72">
        <v>324</v>
      </c>
      <c r="D52" s="198"/>
      <c r="E52" s="198"/>
      <c r="F52" s="73"/>
      <c r="G52" s="196"/>
      <c r="H52" s="196"/>
    </row>
    <row r="53" spans="1:8" ht="23.25" customHeight="1">
      <c r="A53" s="205" t="s">
        <v>110</v>
      </c>
      <c r="B53" s="205"/>
      <c r="C53" s="72">
        <v>325</v>
      </c>
      <c r="D53" s="198">
        <v>7787.99</v>
      </c>
      <c r="E53" s="198"/>
      <c r="F53" s="75">
        <v>7.55</v>
      </c>
      <c r="G53" s="196"/>
      <c r="H53" s="196"/>
    </row>
    <row r="54" spans="1:256" ht="12">
      <c r="A54" s="205" t="s">
        <v>281</v>
      </c>
      <c r="B54" s="205"/>
      <c r="C54" s="72"/>
      <c r="D54" s="230" t="s">
        <v>282</v>
      </c>
      <c r="E54" s="231"/>
      <c r="F54" s="73" t="s">
        <v>283</v>
      </c>
      <c r="G54" s="196"/>
      <c r="H54" s="196"/>
      <c r="N54" s="79"/>
      <c r="O54" s="268"/>
      <c r="P54" s="268"/>
      <c r="Q54" s="269"/>
      <c r="R54" s="269"/>
      <c r="S54" s="270"/>
      <c r="T54" s="271"/>
      <c r="U54" s="271"/>
      <c r="V54" s="79"/>
      <c r="W54" s="268"/>
      <c r="X54" s="268"/>
      <c r="Y54" s="269"/>
      <c r="Z54" s="269"/>
      <c r="AA54" s="270"/>
      <c r="AB54" s="271"/>
      <c r="AC54" s="271"/>
      <c r="AD54" s="79"/>
      <c r="AE54" s="268"/>
      <c r="AF54" s="268"/>
      <c r="AG54" s="269"/>
      <c r="AH54" s="269"/>
      <c r="AI54" s="270"/>
      <c r="AJ54" s="271"/>
      <c r="AK54" s="271"/>
      <c r="AL54" s="79"/>
      <c r="AM54" s="268"/>
      <c r="AN54" s="268"/>
      <c r="AO54" s="269"/>
      <c r="AP54" s="269"/>
      <c r="AQ54" s="270"/>
      <c r="AR54" s="271"/>
      <c r="AS54" s="271"/>
      <c r="AT54" s="79"/>
      <c r="AU54" s="268"/>
      <c r="AV54" s="268"/>
      <c r="AW54" s="269"/>
      <c r="AX54" s="269"/>
      <c r="AY54" s="270"/>
      <c r="AZ54" s="271"/>
      <c r="BA54" s="271"/>
      <c r="BB54" s="79"/>
      <c r="BC54" s="268"/>
      <c r="BD54" s="268"/>
      <c r="BE54" s="269"/>
      <c r="BF54" s="269"/>
      <c r="BG54" s="270"/>
      <c r="BH54" s="271"/>
      <c r="BI54" s="271"/>
      <c r="BJ54" s="79"/>
      <c r="BK54" s="268"/>
      <c r="BL54" s="268"/>
      <c r="BM54" s="269"/>
      <c r="BN54" s="269"/>
      <c r="BO54" s="270"/>
      <c r="BP54" s="271"/>
      <c r="BQ54" s="271"/>
      <c r="BR54" s="79"/>
      <c r="BS54" s="268"/>
      <c r="BT54" s="268"/>
      <c r="BU54" s="269"/>
      <c r="BV54" s="269"/>
      <c r="BW54" s="270"/>
      <c r="BX54" s="271"/>
      <c r="BY54" s="271"/>
      <c r="BZ54" s="79"/>
      <c r="CA54" s="268"/>
      <c r="CB54" s="268"/>
      <c r="CC54" s="269"/>
      <c r="CD54" s="269"/>
      <c r="CE54" s="270"/>
      <c r="CF54" s="271"/>
      <c r="CG54" s="271"/>
      <c r="CH54" s="79"/>
      <c r="CI54" s="268"/>
      <c r="CJ54" s="268"/>
      <c r="CK54" s="269"/>
      <c r="CL54" s="269"/>
      <c r="CM54" s="270"/>
      <c r="CN54" s="271"/>
      <c r="CO54" s="271"/>
      <c r="CP54" s="79"/>
      <c r="CQ54" s="268"/>
      <c r="CR54" s="268"/>
      <c r="CS54" s="269"/>
      <c r="CT54" s="269"/>
      <c r="CU54" s="270"/>
      <c r="CV54" s="271"/>
      <c r="CW54" s="271"/>
      <c r="CX54" s="79"/>
      <c r="CY54" s="268"/>
      <c r="CZ54" s="268"/>
      <c r="DA54" s="269"/>
      <c r="DB54" s="269"/>
      <c r="DC54" s="270"/>
      <c r="DD54" s="271"/>
      <c r="DE54" s="271"/>
      <c r="DF54" s="79"/>
      <c r="DG54" s="268"/>
      <c r="DH54" s="268"/>
      <c r="DI54" s="269"/>
      <c r="DJ54" s="269"/>
      <c r="DK54" s="270"/>
      <c r="DL54" s="271"/>
      <c r="DM54" s="271"/>
      <c r="DN54" s="79"/>
      <c r="DO54" s="268"/>
      <c r="DP54" s="268"/>
      <c r="DQ54" s="269"/>
      <c r="DR54" s="269"/>
      <c r="DS54" s="270"/>
      <c r="DT54" s="271"/>
      <c r="DU54" s="271"/>
      <c r="DV54" s="79"/>
      <c r="DW54" s="268"/>
      <c r="DX54" s="268"/>
      <c r="DY54" s="269"/>
      <c r="DZ54" s="269"/>
      <c r="EA54" s="270"/>
      <c r="EB54" s="271"/>
      <c r="EC54" s="271"/>
      <c r="ED54" s="79"/>
      <c r="EE54" s="268"/>
      <c r="EF54" s="268"/>
      <c r="EG54" s="269"/>
      <c r="EH54" s="269"/>
      <c r="EI54" s="270"/>
      <c r="EJ54" s="271"/>
      <c r="EK54" s="271"/>
      <c r="EL54" s="79"/>
      <c r="EM54" s="268"/>
      <c r="EN54" s="268"/>
      <c r="EO54" s="269"/>
      <c r="EP54" s="269"/>
      <c r="EQ54" s="270"/>
      <c r="ER54" s="271"/>
      <c r="ES54" s="271"/>
      <c r="ET54" s="79"/>
      <c r="EU54" s="268"/>
      <c r="EV54" s="268"/>
      <c r="EW54" s="269"/>
      <c r="EX54" s="269"/>
      <c r="EY54" s="270"/>
      <c r="EZ54" s="271"/>
      <c r="FA54" s="271"/>
      <c r="FB54" s="79"/>
      <c r="FC54" s="268"/>
      <c r="FD54" s="268"/>
      <c r="FE54" s="269"/>
      <c r="FF54" s="269"/>
      <c r="FG54" s="270"/>
      <c r="FH54" s="271"/>
      <c r="FI54" s="271"/>
      <c r="FJ54" s="79"/>
      <c r="FK54" s="268"/>
      <c r="FL54" s="268"/>
      <c r="FM54" s="269"/>
      <c r="FN54" s="269"/>
      <c r="FO54" s="270"/>
      <c r="FP54" s="271"/>
      <c r="FQ54" s="271"/>
      <c r="FR54" s="79"/>
      <c r="FS54" s="268"/>
      <c r="FT54" s="268"/>
      <c r="FU54" s="269"/>
      <c r="FV54" s="269"/>
      <c r="FW54" s="270"/>
      <c r="FX54" s="271"/>
      <c r="FY54" s="271"/>
      <c r="FZ54" s="79"/>
      <c r="GA54" s="268"/>
      <c r="GB54" s="268"/>
      <c r="GC54" s="269"/>
      <c r="GD54" s="269"/>
      <c r="GE54" s="270"/>
      <c r="GF54" s="271"/>
      <c r="GG54" s="271"/>
      <c r="GH54" s="79"/>
      <c r="GI54" s="268"/>
      <c r="GJ54" s="268"/>
      <c r="GK54" s="269"/>
      <c r="GL54" s="269"/>
      <c r="GM54" s="270"/>
      <c r="GN54" s="271"/>
      <c r="GO54" s="271"/>
      <c r="GP54" s="79"/>
      <c r="GQ54" s="268"/>
      <c r="GR54" s="268"/>
      <c r="GS54" s="269"/>
      <c r="GT54" s="269"/>
      <c r="GU54" s="270"/>
      <c r="GV54" s="271"/>
      <c r="GW54" s="271"/>
      <c r="GX54" s="79"/>
      <c r="GY54" s="268"/>
      <c r="GZ54" s="268"/>
      <c r="HA54" s="269"/>
      <c r="HB54" s="269"/>
      <c r="HC54" s="270"/>
      <c r="HD54" s="271"/>
      <c r="HE54" s="271"/>
      <c r="HF54" s="79"/>
      <c r="HG54" s="268"/>
      <c r="HH54" s="268"/>
      <c r="HI54" s="269"/>
      <c r="HJ54" s="269"/>
      <c r="HK54" s="270"/>
      <c r="HL54" s="271"/>
      <c r="HM54" s="271"/>
      <c r="HN54" s="79"/>
      <c r="HO54" s="268"/>
      <c r="HP54" s="268"/>
      <c r="HQ54" s="269"/>
      <c r="HR54" s="269"/>
      <c r="HS54" s="270"/>
      <c r="HT54" s="271"/>
      <c r="HU54" s="271"/>
      <c r="HV54" s="79"/>
      <c r="HW54" s="268"/>
      <c r="HX54" s="268"/>
      <c r="HY54" s="269"/>
      <c r="HZ54" s="269"/>
      <c r="IA54" s="270"/>
      <c r="IB54" s="271"/>
      <c r="IC54" s="271"/>
      <c r="ID54" s="79"/>
      <c r="IE54" s="268"/>
      <c r="IF54" s="268"/>
      <c r="IG54" s="269"/>
      <c r="IH54" s="269"/>
      <c r="II54" s="270"/>
      <c r="IJ54" s="271"/>
      <c r="IK54" s="271"/>
      <c r="IL54" s="79"/>
      <c r="IM54" s="268"/>
      <c r="IN54" s="268"/>
      <c r="IO54" s="269"/>
      <c r="IP54" s="269"/>
      <c r="IQ54" s="270"/>
      <c r="IR54" s="271"/>
      <c r="IS54" s="271"/>
      <c r="IT54" s="79"/>
      <c r="IU54" s="268"/>
      <c r="IV54" s="268"/>
    </row>
    <row r="55" spans="1:8" ht="12" customHeight="1">
      <c r="A55" s="205" t="s">
        <v>111</v>
      </c>
      <c r="B55" s="205"/>
      <c r="C55" s="72">
        <v>326</v>
      </c>
      <c r="D55" s="198"/>
      <c r="E55" s="198"/>
      <c r="F55" s="73"/>
      <c r="G55" s="196"/>
      <c r="H55" s="196"/>
    </row>
    <row r="56" spans="1:8" ht="12" customHeight="1">
      <c r="A56" s="205" t="s">
        <v>197</v>
      </c>
      <c r="B56" s="205"/>
      <c r="C56" s="72">
        <v>327</v>
      </c>
      <c r="D56" s="198"/>
      <c r="E56" s="198"/>
      <c r="F56" s="73"/>
      <c r="G56" s="196"/>
      <c r="H56" s="196"/>
    </row>
    <row r="57" spans="1:8" ht="12" customHeight="1">
      <c r="A57" s="205" t="s">
        <v>116</v>
      </c>
      <c r="B57" s="205"/>
      <c r="C57" s="72">
        <v>328</v>
      </c>
      <c r="D57" s="198"/>
      <c r="E57" s="198"/>
      <c r="F57" s="73"/>
      <c r="G57" s="196"/>
      <c r="H57" s="196"/>
    </row>
    <row r="58" spans="1:8" ht="12.75" customHeight="1">
      <c r="A58" s="205" t="s">
        <v>113</v>
      </c>
      <c r="B58" s="205"/>
      <c r="C58" s="72">
        <v>329</v>
      </c>
      <c r="D58" s="198"/>
      <c r="E58" s="198"/>
      <c r="F58" s="73"/>
      <c r="G58" s="196"/>
      <c r="H58" s="196"/>
    </row>
    <row r="59" spans="1:8" ht="27" customHeight="1">
      <c r="A59" s="205" t="s">
        <v>184</v>
      </c>
      <c r="B59" s="205"/>
      <c r="C59" s="72">
        <v>400</v>
      </c>
      <c r="D59" s="198">
        <v>0</v>
      </c>
      <c r="E59" s="198"/>
      <c r="F59" s="73">
        <v>0</v>
      </c>
      <c r="G59" s="196"/>
      <c r="H59" s="196"/>
    </row>
    <row r="60" spans="1:8" ht="12" customHeight="1">
      <c r="A60" s="205" t="s">
        <v>181</v>
      </c>
      <c r="B60" s="205"/>
      <c r="C60" s="72"/>
      <c r="D60" s="198"/>
      <c r="E60" s="198"/>
      <c r="F60" s="73"/>
      <c r="G60" s="196"/>
      <c r="H60" s="196"/>
    </row>
    <row r="61" spans="1:8" ht="12" customHeight="1">
      <c r="A61" s="205" t="s">
        <v>114</v>
      </c>
      <c r="B61" s="205"/>
      <c r="C61" s="72">
        <v>410</v>
      </c>
      <c r="D61" s="198"/>
      <c r="E61" s="198"/>
      <c r="F61" s="73"/>
      <c r="G61" s="196"/>
      <c r="H61" s="196"/>
    </row>
    <row r="62" spans="1:8" ht="12">
      <c r="A62" s="205" t="s">
        <v>115</v>
      </c>
      <c r="B62" s="205"/>
      <c r="C62" s="72">
        <v>420</v>
      </c>
      <c r="D62" s="198"/>
      <c r="E62" s="198"/>
      <c r="F62" s="73"/>
      <c r="G62" s="196"/>
      <c r="H62" s="196"/>
    </row>
    <row r="63" spans="1:8" ht="12" customHeight="1">
      <c r="A63" s="205" t="s">
        <v>196</v>
      </c>
      <c r="B63" s="205"/>
      <c r="C63" s="72">
        <v>430</v>
      </c>
      <c r="D63" s="198"/>
      <c r="E63" s="198"/>
      <c r="F63" s="73"/>
      <c r="G63" s="196"/>
      <c r="H63" s="196"/>
    </row>
    <row r="64" spans="1:8" ht="12">
      <c r="A64" s="232">
        <v>1</v>
      </c>
      <c r="B64" s="232"/>
      <c r="C64" s="72">
        <v>2</v>
      </c>
      <c r="D64" s="233">
        <v>3</v>
      </c>
      <c r="E64" s="233"/>
      <c r="F64" s="45">
        <v>4</v>
      </c>
      <c r="G64" s="233">
        <v>5</v>
      </c>
      <c r="H64" s="233"/>
    </row>
    <row r="65" spans="1:8" ht="12" customHeight="1">
      <c r="A65" s="205" t="s">
        <v>109</v>
      </c>
      <c r="B65" s="205"/>
      <c r="C65" s="72">
        <v>440</v>
      </c>
      <c r="D65" s="198"/>
      <c r="E65" s="198"/>
      <c r="F65" s="73"/>
      <c r="G65" s="196"/>
      <c r="H65" s="196"/>
    </row>
    <row r="66" spans="1:8" ht="24" customHeight="1">
      <c r="A66" s="205" t="s">
        <v>110</v>
      </c>
      <c r="B66" s="205"/>
      <c r="C66" s="72">
        <v>450</v>
      </c>
      <c r="D66" s="195">
        <v>0</v>
      </c>
      <c r="E66" s="195"/>
      <c r="F66" s="73">
        <v>0</v>
      </c>
      <c r="G66" s="220"/>
      <c r="H66" s="221"/>
    </row>
    <row r="67" spans="1:8" ht="12" customHeight="1">
      <c r="A67" s="205" t="s">
        <v>111</v>
      </c>
      <c r="B67" s="205"/>
      <c r="C67" s="72">
        <v>460</v>
      </c>
      <c r="D67" s="195"/>
      <c r="E67" s="195"/>
      <c r="F67" s="73"/>
      <c r="G67" s="220"/>
      <c r="H67" s="221"/>
    </row>
    <row r="68" spans="1:8" ht="12" customHeight="1">
      <c r="A68" s="205" t="s">
        <v>112</v>
      </c>
      <c r="B68" s="205"/>
      <c r="C68" s="72">
        <v>470</v>
      </c>
      <c r="D68" s="195">
        <v>0</v>
      </c>
      <c r="E68" s="195"/>
      <c r="F68" s="73">
        <v>0</v>
      </c>
      <c r="G68" s="220"/>
      <c r="H68" s="221"/>
    </row>
    <row r="69" spans="1:8" ht="12" customHeight="1">
      <c r="A69" s="205" t="s">
        <v>116</v>
      </c>
      <c r="B69" s="205"/>
      <c r="C69" s="72">
        <v>480</v>
      </c>
      <c r="D69" s="195"/>
      <c r="E69" s="195"/>
      <c r="F69" s="73"/>
      <c r="G69" s="198"/>
      <c r="H69" s="198"/>
    </row>
    <row r="70" spans="1:8" ht="12" customHeight="1">
      <c r="A70" s="205" t="s">
        <v>113</v>
      </c>
      <c r="B70" s="205"/>
      <c r="C70" s="72">
        <v>490</v>
      </c>
      <c r="D70" s="195"/>
      <c r="E70" s="195"/>
      <c r="F70" s="73"/>
      <c r="G70" s="198"/>
      <c r="H70" s="198"/>
    </row>
    <row r="71" spans="1:8" ht="12" customHeight="1">
      <c r="A71" s="205" t="s">
        <v>185</v>
      </c>
      <c r="B71" s="205"/>
      <c r="C71" s="72">
        <v>491</v>
      </c>
      <c r="D71" s="195"/>
      <c r="E71" s="195"/>
      <c r="F71" s="73"/>
      <c r="G71" s="198"/>
      <c r="H71" s="198"/>
    </row>
    <row r="72" spans="1:8" ht="12" customHeight="1">
      <c r="A72" s="205" t="s">
        <v>187</v>
      </c>
      <c r="B72" s="205"/>
      <c r="C72" s="72">
        <v>500</v>
      </c>
      <c r="D72" s="195"/>
      <c r="E72" s="195"/>
      <c r="F72" s="73"/>
      <c r="G72" s="198"/>
      <c r="H72" s="198"/>
    </row>
    <row r="73" spans="1:8" ht="12.75" customHeight="1">
      <c r="A73" s="205" t="s">
        <v>181</v>
      </c>
      <c r="B73" s="205"/>
      <c r="C73" s="72"/>
      <c r="D73" s="195"/>
      <c r="E73" s="195"/>
      <c r="F73" s="73"/>
      <c r="G73" s="198"/>
      <c r="H73" s="198"/>
    </row>
    <row r="74" spans="1:8" ht="13.5" customHeight="1">
      <c r="A74" s="205" t="s">
        <v>117</v>
      </c>
      <c r="B74" s="205"/>
      <c r="C74" s="72">
        <v>510</v>
      </c>
      <c r="D74" s="195"/>
      <c r="E74" s="195"/>
      <c r="F74" s="73"/>
      <c r="G74" s="198"/>
      <c r="H74" s="198"/>
    </row>
    <row r="75" spans="1:8" ht="12" customHeight="1">
      <c r="A75" s="205" t="s">
        <v>118</v>
      </c>
      <c r="B75" s="205"/>
      <c r="C75" s="72">
        <v>520</v>
      </c>
      <c r="D75" s="195"/>
      <c r="E75" s="195"/>
      <c r="F75" s="73"/>
      <c r="G75" s="198"/>
      <c r="H75" s="198"/>
    </row>
    <row r="76" spans="1:8" ht="12" customHeight="1">
      <c r="A76" s="205" t="s">
        <v>56</v>
      </c>
      <c r="B76" s="205"/>
      <c r="C76" s="72">
        <v>530</v>
      </c>
      <c r="D76" s="195"/>
      <c r="E76" s="195"/>
      <c r="F76" s="73"/>
      <c r="G76" s="198"/>
      <c r="H76" s="198"/>
    </row>
    <row r="77" spans="1:8" ht="12" customHeight="1">
      <c r="A77" s="205" t="s">
        <v>119</v>
      </c>
      <c r="B77" s="205"/>
      <c r="C77" s="72">
        <v>540</v>
      </c>
      <c r="D77" s="195"/>
      <c r="E77" s="195"/>
      <c r="F77" s="73"/>
      <c r="G77" s="198"/>
      <c r="H77" s="198"/>
    </row>
    <row r="78" spans="1:8" ht="24.75" customHeight="1">
      <c r="A78" s="205" t="s">
        <v>202</v>
      </c>
      <c r="B78" s="205"/>
      <c r="C78" s="72">
        <v>600</v>
      </c>
      <c r="D78" s="195"/>
      <c r="E78" s="195"/>
      <c r="F78" s="73"/>
      <c r="G78" s="198"/>
      <c r="H78" s="198"/>
    </row>
    <row r="79" spans="1:8" ht="12" customHeight="1">
      <c r="A79" s="205" t="s">
        <v>198</v>
      </c>
      <c r="B79" s="205"/>
      <c r="C79" s="72">
        <v>700</v>
      </c>
      <c r="D79" s="195"/>
      <c r="E79" s="195"/>
      <c r="F79" s="73"/>
      <c r="G79" s="198"/>
      <c r="H79" s="198"/>
    </row>
    <row r="80" spans="1:8" ht="12" customHeight="1">
      <c r="A80" s="205" t="s">
        <v>120</v>
      </c>
      <c r="B80" s="205"/>
      <c r="C80" s="72">
        <v>800</v>
      </c>
      <c r="D80" s="195"/>
      <c r="E80" s="195"/>
      <c r="F80" s="73"/>
      <c r="G80" s="198"/>
      <c r="H80" s="198"/>
    </row>
    <row r="81" spans="1:8" ht="12" customHeight="1">
      <c r="A81" s="205" t="s">
        <v>121</v>
      </c>
      <c r="B81" s="205"/>
      <c r="C81" s="72">
        <v>900</v>
      </c>
      <c r="D81" s="195"/>
      <c r="E81" s="195"/>
      <c r="F81" s="73"/>
      <c r="G81" s="198"/>
      <c r="H81" s="198"/>
    </row>
    <row r="82" spans="1:8" ht="12" customHeight="1">
      <c r="A82" s="205" t="s">
        <v>199</v>
      </c>
      <c r="B82" s="205"/>
      <c r="C82" s="72">
        <v>1000</v>
      </c>
      <c r="D82" s="195"/>
      <c r="E82" s="195"/>
      <c r="F82" s="73"/>
      <c r="G82" s="196"/>
      <c r="H82" s="196"/>
    </row>
    <row r="83" spans="1:8" ht="12" customHeight="1">
      <c r="A83" s="205" t="s">
        <v>122</v>
      </c>
      <c r="B83" s="205"/>
      <c r="C83" s="72">
        <v>1100</v>
      </c>
      <c r="D83" s="195"/>
      <c r="E83" s="195"/>
      <c r="F83" s="73"/>
      <c r="G83" s="196"/>
      <c r="H83" s="196"/>
    </row>
    <row r="84" spans="1:8" ht="12" customHeight="1">
      <c r="A84" s="205" t="s">
        <v>200</v>
      </c>
      <c r="B84" s="205"/>
      <c r="C84" s="72">
        <v>1200</v>
      </c>
      <c r="D84" s="195">
        <v>7463.60061</v>
      </c>
      <c r="E84" s="195"/>
      <c r="F84" s="179">
        <v>7.24</v>
      </c>
      <c r="G84" s="196"/>
      <c r="H84" s="196"/>
    </row>
    <row r="85" spans="1:8" ht="12" customHeight="1">
      <c r="A85" s="205" t="s">
        <v>181</v>
      </c>
      <c r="B85" s="205"/>
      <c r="C85" s="72"/>
      <c r="D85" s="195"/>
      <c r="E85" s="195"/>
      <c r="F85" s="73"/>
      <c r="G85" s="196"/>
      <c r="H85" s="196"/>
    </row>
    <row r="86" spans="1:8" ht="23.25" customHeight="1">
      <c r="A86" s="205" t="s">
        <v>123</v>
      </c>
      <c r="B86" s="205"/>
      <c r="C86" s="72">
        <v>1210</v>
      </c>
      <c r="D86" s="195">
        <v>7452.10061</v>
      </c>
      <c r="E86" s="195"/>
      <c r="F86" s="73">
        <v>7.22</v>
      </c>
      <c r="G86" s="196"/>
      <c r="H86" s="196"/>
    </row>
    <row r="87" spans="1:8" ht="12">
      <c r="A87" s="205" t="s">
        <v>124</v>
      </c>
      <c r="B87" s="205"/>
      <c r="C87" s="72">
        <v>1220</v>
      </c>
      <c r="D87" s="195"/>
      <c r="E87" s="195"/>
      <c r="F87" s="73"/>
      <c r="G87" s="196"/>
      <c r="H87" s="196"/>
    </row>
    <row r="88" spans="1:8" ht="23.25" customHeight="1">
      <c r="A88" s="205" t="s">
        <v>125</v>
      </c>
      <c r="B88" s="205"/>
      <c r="C88" s="72">
        <v>1230</v>
      </c>
      <c r="D88" s="195"/>
      <c r="E88" s="195"/>
      <c r="F88" s="73"/>
      <c r="G88" s="196"/>
      <c r="H88" s="196"/>
    </row>
    <row r="89" spans="1:8" ht="12" customHeight="1">
      <c r="A89" s="205" t="s">
        <v>186</v>
      </c>
      <c r="B89" s="205"/>
      <c r="C89" s="72">
        <v>1240</v>
      </c>
      <c r="D89" s="195">
        <v>11.5</v>
      </c>
      <c r="E89" s="195"/>
      <c r="F89" s="73">
        <v>0.01</v>
      </c>
      <c r="G89" s="196"/>
      <c r="H89" s="196"/>
    </row>
    <row r="90" spans="1:8" ht="26.25" customHeight="1">
      <c r="A90" s="205" t="s">
        <v>201</v>
      </c>
      <c r="B90" s="205"/>
      <c r="C90" s="72">
        <v>1300</v>
      </c>
      <c r="D90" s="197">
        <v>103159.15529</v>
      </c>
      <c r="E90" s="198"/>
      <c r="F90" s="73">
        <f>F12+F20+F59+F84</f>
        <v>99.99999999999999</v>
      </c>
      <c r="G90" s="196"/>
      <c r="H90" s="196"/>
    </row>
    <row r="91" spans="1:8" ht="26.25" customHeight="1">
      <c r="A91" s="76"/>
      <c r="B91" s="76"/>
      <c r="C91" s="77"/>
      <c r="D91" s="78"/>
      <c r="E91" s="78"/>
      <c r="F91" s="79"/>
      <c r="G91" s="80"/>
      <c r="H91" s="80"/>
    </row>
    <row r="92" spans="1:8" ht="12.75">
      <c r="A92" s="176"/>
      <c r="B92" s="176"/>
      <c r="C92" s="176"/>
      <c r="D92" s="69"/>
      <c r="E92" s="69"/>
      <c r="F92" s="177"/>
      <c r="G92" s="176"/>
      <c r="H92" s="176"/>
    </row>
    <row r="93" spans="2:8" ht="12.75">
      <c r="B93" s="81" t="s">
        <v>188</v>
      </c>
      <c r="C93" s="176"/>
      <c r="D93" s="69"/>
      <c r="E93" s="204" t="s">
        <v>189</v>
      </c>
      <c r="F93" s="204"/>
      <c r="G93" s="204"/>
      <c r="H93" s="178"/>
    </row>
    <row r="94" spans="1:8" ht="12.75">
      <c r="A94" s="176"/>
      <c r="B94" s="58"/>
      <c r="C94" s="82" t="s">
        <v>190</v>
      </c>
      <c r="D94" s="83"/>
      <c r="E94" s="69"/>
      <c r="F94" s="177"/>
      <c r="G94" s="176"/>
      <c r="H94" s="178"/>
    </row>
    <row r="95" spans="1:8" ht="12.75">
      <c r="A95" s="176"/>
      <c r="B95" s="176"/>
      <c r="C95" s="176"/>
      <c r="D95" s="69"/>
      <c r="E95" s="69"/>
      <c r="F95" s="177"/>
      <c r="G95" s="176"/>
      <c r="H95" s="178"/>
    </row>
    <row r="96" spans="2:8" ht="24">
      <c r="B96" s="81" t="s">
        <v>191</v>
      </c>
      <c r="C96" s="176"/>
      <c r="D96" s="69"/>
      <c r="E96" s="204" t="s">
        <v>307</v>
      </c>
      <c r="F96" s="204"/>
      <c r="G96" s="204"/>
      <c r="H96" s="178"/>
    </row>
    <row r="97" spans="1:8" ht="12.75">
      <c r="A97" s="176"/>
      <c r="B97" s="54"/>
      <c r="C97" s="82" t="s">
        <v>190</v>
      </c>
      <c r="D97" s="83"/>
      <c r="E97" s="69"/>
      <c r="F97" s="177"/>
      <c r="G97" s="176"/>
      <c r="H97" s="178"/>
    </row>
    <row r="98" spans="2:6" ht="12">
      <c r="B98" s="59"/>
      <c r="C98" s="60"/>
      <c r="D98" s="61"/>
      <c r="E98" s="61"/>
      <c r="F98" s="62"/>
    </row>
    <row r="99" spans="2:6" ht="12">
      <c r="B99" s="59"/>
      <c r="C99" s="60"/>
      <c r="D99" s="61"/>
      <c r="E99" s="61"/>
      <c r="F99" s="62"/>
    </row>
  </sheetData>
  <mergeCells count="336">
    <mergeCell ref="IU54:IV54"/>
    <mergeCell ref="IJ54:IK54"/>
    <mergeCell ref="IM54:IN54"/>
    <mergeCell ref="IO54:IP54"/>
    <mergeCell ref="IR54:IS54"/>
    <mergeCell ref="HY54:HZ54"/>
    <mergeCell ref="IB54:IC54"/>
    <mergeCell ref="IE54:IF54"/>
    <mergeCell ref="IG54:IH54"/>
    <mergeCell ref="HO54:HP54"/>
    <mergeCell ref="HQ54:HR54"/>
    <mergeCell ref="HT54:HU54"/>
    <mergeCell ref="HW54:HX54"/>
    <mergeCell ref="HD54:HE54"/>
    <mergeCell ref="HG54:HH54"/>
    <mergeCell ref="HI54:HJ54"/>
    <mergeCell ref="HL54:HM54"/>
    <mergeCell ref="GS54:GT54"/>
    <mergeCell ref="GV54:GW54"/>
    <mergeCell ref="GY54:GZ54"/>
    <mergeCell ref="HA54:HB54"/>
    <mergeCell ref="GI54:GJ54"/>
    <mergeCell ref="GK54:GL54"/>
    <mergeCell ref="GN54:GO54"/>
    <mergeCell ref="GQ54:GR54"/>
    <mergeCell ref="FX54:FY54"/>
    <mergeCell ref="GA54:GB54"/>
    <mergeCell ref="GC54:GD54"/>
    <mergeCell ref="GF54:GG54"/>
    <mergeCell ref="FM54:FN54"/>
    <mergeCell ref="FP54:FQ54"/>
    <mergeCell ref="FS54:FT54"/>
    <mergeCell ref="FU54:FV54"/>
    <mergeCell ref="FC54:FD54"/>
    <mergeCell ref="FE54:FF54"/>
    <mergeCell ref="FH54:FI54"/>
    <mergeCell ref="FK54:FL54"/>
    <mergeCell ref="ER54:ES54"/>
    <mergeCell ref="EU54:EV54"/>
    <mergeCell ref="EW54:EX54"/>
    <mergeCell ref="EZ54:FA54"/>
    <mergeCell ref="EG54:EH54"/>
    <mergeCell ref="EJ54:EK54"/>
    <mergeCell ref="EM54:EN54"/>
    <mergeCell ref="EO54:EP54"/>
    <mergeCell ref="DW54:DX54"/>
    <mergeCell ref="DY54:DZ54"/>
    <mergeCell ref="EB54:EC54"/>
    <mergeCell ref="EE54:EF54"/>
    <mergeCell ref="DL54:DM54"/>
    <mergeCell ref="DO54:DP54"/>
    <mergeCell ref="DQ54:DR54"/>
    <mergeCell ref="DT54:DU54"/>
    <mergeCell ref="DA54:DB54"/>
    <mergeCell ref="DD54:DE54"/>
    <mergeCell ref="DG54:DH54"/>
    <mergeCell ref="DI54:DJ54"/>
    <mergeCell ref="CQ54:CR54"/>
    <mergeCell ref="CS54:CT54"/>
    <mergeCell ref="CV54:CW54"/>
    <mergeCell ref="CY54:CZ54"/>
    <mergeCell ref="CF54:CG54"/>
    <mergeCell ref="CI54:CJ54"/>
    <mergeCell ref="CK54:CL54"/>
    <mergeCell ref="CN54:CO54"/>
    <mergeCell ref="BU54:BV54"/>
    <mergeCell ref="BX54:BY54"/>
    <mergeCell ref="CA54:CB54"/>
    <mergeCell ref="CC54:CD54"/>
    <mergeCell ref="BK54:BL54"/>
    <mergeCell ref="BM54:BN54"/>
    <mergeCell ref="BP54:BQ54"/>
    <mergeCell ref="BS54:BT54"/>
    <mergeCell ref="AZ54:BA54"/>
    <mergeCell ref="BC54:BD54"/>
    <mergeCell ref="BE54:BF54"/>
    <mergeCell ref="BH54:BI54"/>
    <mergeCell ref="AO54:AP54"/>
    <mergeCell ref="AR54:AS54"/>
    <mergeCell ref="AU54:AV54"/>
    <mergeCell ref="AW54:AX54"/>
    <mergeCell ref="AE54:AF54"/>
    <mergeCell ref="AG54:AH54"/>
    <mergeCell ref="AJ54:AK54"/>
    <mergeCell ref="AM54:AN54"/>
    <mergeCell ref="T54:U54"/>
    <mergeCell ref="W54:X54"/>
    <mergeCell ref="Y54:Z54"/>
    <mergeCell ref="AB54:AC54"/>
    <mergeCell ref="O54:P54"/>
    <mergeCell ref="Q54:R54"/>
    <mergeCell ref="A46:B46"/>
    <mergeCell ref="D46:E46"/>
    <mergeCell ref="G46:H46"/>
    <mergeCell ref="A54:B54"/>
    <mergeCell ref="D54:E54"/>
    <mergeCell ref="G54:H54"/>
    <mergeCell ref="A47:B47"/>
    <mergeCell ref="D47:E47"/>
    <mergeCell ref="A45:B45"/>
    <mergeCell ref="D45:E45"/>
    <mergeCell ref="G45:H45"/>
    <mergeCell ref="A34:B34"/>
    <mergeCell ref="D34:E34"/>
    <mergeCell ref="G34:H34"/>
    <mergeCell ref="A35:B35"/>
    <mergeCell ref="D35:E35"/>
    <mergeCell ref="G35:H35"/>
    <mergeCell ref="D39:E39"/>
    <mergeCell ref="A1:H1"/>
    <mergeCell ref="A2:H2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3:B33"/>
    <mergeCell ref="D33:E33"/>
    <mergeCell ref="G33:H33"/>
    <mergeCell ref="A32:B32"/>
    <mergeCell ref="D32:E32"/>
    <mergeCell ref="G32:H32"/>
    <mergeCell ref="G39:H39"/>
    <mergeCell ref="A37:B37"/>
    <mergeCell ref="D37:E37"/>
    <mergeCell ref="G36:H36"/>
    <mergeCell ref="A36:B36"/>
    <mergeCell ref="D36:E36"/>
    <mergeCell ref="A38:B38"/>
    <mergeCell ref="D38:E38"/>
    <mergeCell ref="G44:H44"/>
    <mergeCell ref="A43:B43"/>
    <mergeCell ref="D43:E43"/>
    <mergeCell ref="A44:B44"/>
    <mergeCell ref="D44:E44"/>
    <mergeCell ref="G43:H43"/>
    <mergeCell ref="G47:H47"/>
    <mergeCell ref="G48:H48"/>
    <mergeCell ref="A48:B48"/>
    <mergeCell ref="D48:E48"/>
    <mergeCell ref="A49:B49"/>
    <mergeCell ref="D49:E49"/>
    <mergeCell ref="G49:H49"/>
    <mergeCell ref="D53:E53"/>
    <mergeCell ref="G53:H53"/>
    <mergeCell ref="A50:B50"/>
    <mergeCell ref="D50:E50"/>
    <mergeCell ref="G50:H50"/>
    <mergeCell ref="A51:B51"/>
    <mergeCell ref="D51:E51"/>
    <mergeCell ref="G51:H51"/>
    <mergeCell ref="G52:H52"/>
    <mergeCell ref="A53:B53"/>
    <mergeCell ref="A55:B55"/>
    <mergeCell ref="D55:E55"/>
    <mergeCell ref="G55:H55"/>
    <mergeCell ref="A52:B52"/>
    <mergeCell ref="D52:E52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5:B65"/>
    <mergeCell ref="D65:E65"/>
    <mergeCell ref="G65:H65"/>
    <mergeCell ref="A66:B66"/>
    <mergeCell ref="D66:E66"/>
    <mergeCell ref="G66:H66"/>
    <mergeCell ref="A64:B64"/>
    <mergeCell ref="D64:E64"/>
    <mergeCell ref="G64:H64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6:B76"/>
    <mergeCell ref="D76:E76"/>
    <mergeCell ref="G76:H76"/>
    <mergeCell ref="A75:B75"/>
    <mergeCell ref="D75:E75"/>
    <mergeCell ref="G75:H75"/>
    <mergeCell ref="A73:B73"/>
    <mergeCell ref="D73:E73"/>
    <mergeCell ref="G73:H73"/>
    <mergeCell ref="G74:H74"/>
    <mergeCell ref="A74:B74"/>
    <mergeCell ref="D74:E74"/>
    <mergeCell ref="A42:B42"/>
    <mergeCell ref="D42:E42"/>
    <mergeCell ref="G42:H42"/>
    <mergeCell ref="A39:B39"/>
    <mergeCell ref="G40:H40"/>
    <mergeCell ref="G41:H41"/>
    <mergeCell ref="A41:B41"/>
    <mergeCell ref="D41:E41"/>
    <mergeCell ref="A40:B40"/>
    <mergeCell ref="D40:E40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E93:G93"/>
    <mergeCell ref="E96:G96"/>
    <mergeCell ref="A89:B89"/>
    <mergeCell ref="D89:E89"/>
    <mergeCell ref="G89:H89"/>
    <mergeCell ref="A90:B90"/>
    <mergeCell ref="D90:E90"/>
    <mergeCell ref="G90:H90"/>
  </mergeCells>
  <printOptions/>
  <pageMargins left="0.35433070866141736" right="0.2362204724409449" top="0.2362204724409449" bottom="0.2362204724409449" header="0.2362204724409449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workbookViewId="0" topLeftCell="B4">
      <selection activeCell="B31" sqref="A31:IV36"/>
    </sheetView>
  </sheetViews>
  <sheetFormatPr defaultColWidth="9.140625" defaultRowHeight="12.75"/>
  <cols>
    <col min="1" max="1" width="0.5625" style="7" hidden="1" customWidth="1"/>
    <col min="2" max="2" width="44.57421875" style="7" customWidth="1"/>
    <col min="3" max="3" width="21.421875" style="7" customWidth="1"/>
    <col min="4" max="4" width="17.421875" style="7" customWidth="1"/>
    <col min="5" max="5" width="18.00390625" style="7" customWidth="1"/>
    <col min="6" max="6" width="24.8515625" style="7" customWidth="1"/>
    <col min="7" max="7" width="13.00390625" style="7" customWidth="1"/>
    <col min="8" max="8" width="13.140625" style="7" customWidth="1"/>
    <col min="9" max="16384" width="9.140625" style="7" customWidth="1"/>
  </cols>
  <sheetData>
    <row r="1" ht="12">
      <c r="C1" s="99" t="s">
        <v>206</v>
      </c>
    </row>
    <row r="2" ht="12">
      <c r="C2" s="99" t="s">
        <v>207</v>
      </c>
    </row>
    <row r="3" ht="12">
      <c r="C3" s="129" t="s">
        <v>303</v>
      </c>
    </row>
    <row r="4" ht="12">
      <c r="C4" s="129"/>
    </row>
    <row r="5" ht="12">
      <c r="C5" s="170" t="s">
        <v>179</v>
      </c>
    </row>
    <row r="6" ht="12">
      <c r="C6" s="133" t="s">
        <v>230</v>
      </c>
    </row>
    <row r="7" ht="12">
      <c r="C7" s="171" t="s">
        <v>180</v>
      </c>
    </row>
    <row r="8" ht="12">
      <c r="C8" s="133" t="s">
        <v>231</v>
      </c>
    </row>
    <row r="9" ht="12">
      <c r="C9" s="133" t="s">
        <v>232</v>
      </c>
    </row>
    <row r="10" ht="12">
      <c r="C10" s="133"/>
    </row>
    <row r="11" ht="12">
      <c r="B11" s="7" t="s">
        <v>141</v>
      </c>
    </row>
    <row r="12" ht="12.75" thickBot="1"/>
    <row r="13" spans="2:6" ht="24.75" thickBot="1">
      <c r="B13" s="14" t="s">
        <v>147</v>
      </c>
      <c r="C13" s="14" t="s">
        <v>146</v>
      </c>
      <c r="D13" s="14" t="s">
        <v>145</v>
      </c>
      <c r="E13" s="14" t="s">
        <v>144</v>
      </c>
      <c r="F13" s="14" t="s">
        <v>143</v>
      </c>
    </row>
    <row r="14" spans="2:6" ht="12.75" thickBot="1">
      <c r="B14" s="11">
        <v>1</v>
      </c>
      <c r="C14" s="12">
        <v>2</v>
      </c>
      <c r="D14" s="12">
        <v>3</v>
      </c>
      <c r="E14" s="12">
        <v>4</v>
      </c>
      <c r="F14" s="12">
        <v>5</v>
      </c>
    </row>
    <row r="15" spans="2:6" ht="12.75" thickBot="1">
      <c r="B15" s="11" t="s">
        <v>167</v>
      </c>
      <c r="C15" s="12" t="s">
        <v>167</v>
      </c>
      <c r="D15" s="12" t="s">
        <v>167</v>
      </c>
      <c r="E15" s="12" t="s">
        <v>167</v>
      </c>
      <c r="F15" s="12" t="s">
        <v>167</v>
      </c>
    </row>
    <row r="17" ht="12">
      <c r="B17" s="7" t="s">
        <v>142</v>
      </c>
    </row>
    <row r="18" ht="6" customHeight="1"/>
    <row r="19" ht="12">
      <c r="B19" s="7" t="s">
        <v>204</v>
      </c>
    </row>
    <row r="20" ht="12.75" thickBot="1"/>
    <row r="21" spans="2:8" ht="60.75" thickBot="1">
      <c r="B21" s="9" t="s">
        <v>148</v>
      </c>
      <c r="C21" s="10" t="s">
        <v>149</v>
      </c>
      <c r="D21" s="10" t="s">
        <v>106</v>
      </c>
      <c r="E21" s="10" t="s">
        <v>150</v>
      </c>
      <c r="F21" s="10" t="s">
        <v>151</v>
      </c>
      <c r="G21" s="10" t="s">
        <v>152</v>
      </c>
      <c r="H21" s="10" t="s">
        <v>153</v>
      </c>
    </row>
    <row r="22" spans="2:8" ht="12.75" thickBot="1">
      <c r="B22" s="15">
        <v>1</v>
      </c>
      <c r="C22" s="15">
        <v>2</v>
      </c>
      <c r="D22" s="15">
        <v>3</v>
      </c>
      <c r="E22" s="15">
        <v>4</v>
      </c>
      <c r="F22" s="15">
        <v>5</v>
      </c>
      <c r="G22" s="15">
        <v>6</v>
      </c>
      <c r="H22" s="15">
        <v>7</v>
      </c>
    </row>
    <row r="23" spans="1:8" ht="12.75" thickBot="1">
      <c r="A23" s="100"/>
      <c r="B23" s="15" t="s">
        <v>167</v>
      </c>
      <c r="C23" s="15" t="s">
        <v>167</v>
      </c>
      <c r="D23" s="15" t="s">
        <v>167</v>
      </c>
      <c r="E23" s="15" t="s">
        <v>167</v>
      </c>
      <c r="F23" s="15" t="s">
        <v>167</v>
      </c>
      <c r="G23" s="15" t="s">
        <v>167</v>
      </c>
      <c r="H23" s="15" t="s">
        <v>167</v>
      </c>
    </row>
    <row r="25" ht="12">
      <c r="B25" s="7" t="s">
        <v>205</v>
      </c>
    </row>
    <row r="26" ht="12.75" thickBot="1"/>
    <row r="27" spans="2:8" ht="60">
      <c r="B27" s="9" t="s">
        <v>148</v>
      </c>
      <c r="C27" s="10" t="s">
        <v>154</v>
      </c>
      <c r="D27" s="10" t="s">
        <v>155</v>
      </c>
      <c r="E27" s="10" t="s">
        <v>156</v>
      </c>
      <c r="F27" s="10" t="s">
        <v>157</v>
      </c>
      <c r="G27" s="10" t="s">
        <v>152</v>
      </c>
      <c r="H27" s="10" t="s">
        <v>158</v>
      </c>
    </row>
    <row r="28" spans="2:8" ht="12.75" thickBot="1">
      <c r="B28" s="11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</row>
    <row r="29" spans="2:8" ht="12.75" thickBot="1">
      <c r="B29" s="11" t="s">
        <v>167</v>
      </c>
      <c r="C29" s="12" t="s">
        <v>167</v>
      </c>
      <c r="D29" s="12" t="s">
        <v>167</v>
      </c>
      <c r="E29" s="12" t="s">
        <v>167</v>
      </c>
      <c r="F29" s="12" t="s">
        <v>167</v>
      </c>
      <c r="G29" s="12" t="s">
        <v>167</v>
      </c>
      <c r="H29" s="12" t="s">
        <v>167</v>
      </c>
    </row>
    <row r="30" ht="33.75" customHeight="1"/>
    <row r="31" ht="12">
      <c r="B31" s="7" t="s">
        <v>319</v>
      </c>
    </row>
    <row r="35" ht="12">
      <c r="B35" s="7" t="s">
        <v>63</v>
      </c>
    </row>
    <row r="36" ht="12">
      <c r="B36" s="7" t="s">
        <v>309</v>
      </c>
    </row>
  </sheetData>
  <printOptions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D36" sqref="D36"/>
    </sheetView>
  </sheetViews>
  <sheetFormatPr defaultColWidth="9.140625" defaultRowHeight="12.75"/>
  <cols>
    <col min="1" max="1" width="2.00390625" style="7" customWidth="1"/>
    <col min="2" max="2" width="45.140625" style="7" customWidth="1"/>
    <col min="3" max="3" width="6.8515625" style="7" customWidth="1"/>
    <col min="4" max="4" width="15.7109375" style="7" customWidth="1"/>
    <col min="5" max="5" width="15.8515625" style="30" customWidth="1"/>
    <col min="6" max="6" width="13.421875" style="7" customWidth="1"/>
    <col min="7" max="7" width="5.8515625" style="7" customWidth="1"/>
    <col min="8" max="16384" width="9.140625" style="7" customWidth="1"/>
  </cols>
  <sheetData>
    <row r="1" ht="12">
      <c r="C1" s="99" t="s">
        <v>213</v>
      </c>
    </row>
    <row r="2" ht="12">
      <c r="C2" s="99" t="s">
        <v>208</v>
      </c>
    </row>
    <row r="3" ht="12">
      <c r="C3" s="8"/>
    </row>
    <row r="4" ht="12">
      <c r="C4" s="170" t="s">
        <v>179</v>
      </c>
    </row>
    <row r="5" ht="12">
      <c r="C5" s="133" t="s">
        <v>230</v>
      </c>
    </row>
    <row r="6" ht="12">
      <c r="C6" s="171" t="s">
        <v>180</v>
      </c>
    </row>
    <row r="7" ht="12">
      <c r="C7" s="133" t="s">
        <v>231</v>
      </c>
    </row>
    <row r="8" ht="12">
      <c r="C8" s="133" t="s">
        <v>232</v>
      </c>
    </row>
    <row r="9" ht="12.75" thickBot="1"/>
    <row r="10" spans="2:5" ht="12" customHeight="1">
      <c r="B10" s="207" t="s">
        <v>126</v>
      </c>
      <c r="C10" s="206" t="s">
        <v>127</v>
      </c>
      <c r="D10" s="238" t="s">
        <v>289</v>
      </c>
      <c r="E10" s="182" t="s">
        <v>308</v>
      </c>
    </row>
    <row r="11" spans="2:5" ht="12.75" thickBot="1">
      <c r="B11" s="208"/>
      <c r="C11" s="18" t="s">
        <v>92</v>
      </c>
      <c r="D11" s="239"/>
      <c r="E11" s="32"/>
    </row>
    <row r="12" spans="2:5" ht="12.75" thickBot="1">
      <c r="B12" s="15">
        <v>1</v>
      </c>
      <c r="C12" s="15">
        <v>2</v>
      </c>
      <c r="D12" s="27">
        <v>4</v>
      </c>
      <c r="E12" s="15">
        <v>4</v>
      </c>
    </row>
    <row r="13" spans="2:5" ht="51.75" customHeight="1">
      <c r="B13" s="31" t="s">
        <v>131</v>
      </c>
      <c r="C13" s="31">
        <v>100</v>
      </c>
      <c r="D13" s="84">
        <v>34485.70567</v>
      </c>
      <c r="E13" s="47">
        <v>41560.85454</v>
      </c>
    </row>
    <row r="14" spans="2:5" ht="12.75" thickBot="1">
      <c r="B14" s="35" t="s">
        <v>128</v>
      </c>
      <c r="C14" s="85"/>
      <c r="D14" s="87"/>
      <c r="E14" s="39"/>
    </row>
    <row r="15" spans="2:5" ht="26.25" customHeight="1" thickBot="1">
      <c r="B15" s="31" t="s">
        <v>132</v>
      </c>
      <c r="C15" s="9">
        <v>110</v>
      </c>
      <c r="D15" s="89">
        <v>34362.46722</v>
      </c>
      <c r="E15" s="47">
        <v>40210.01101</v>
      </c>
    </row>
    <row r="16" spans="2:5" ht="60.75" thickBot="1">
      <c r="B16" s="14" t="s">
        <v>133</v>
      </c>
      <c r="C16" s="14">
        <v>120</v>
      </c>
      <c r="D16" s="91">
        <v>62.39839</v>
      </c>
      <c r="E16" s="90">
        <v>1290.00347</v>
      </c>
    </row>
    <row r="17" spans="2:5" ht="36.75" thickBot="1">
      <c r="B17" s="14" t="s">
        <v>134</v>
      </c>
      <c r="C17" s="14">
        <v>130</v>
      </c>
      <c r="D17" s="183">
        <v>60.84006</v>
      </c>
      <c r="E17" s="183">
        <v>60.84006</v>
      </c>
    </row>
    <row r="18" spans="2:5" ht="60.75" thickBot="1">
      <c r="B18" s="14" t="s">
        <v>135</v>
      </c>
      <c r="C18" s="14">
        <v>140</v>
      </c>
      <c r="D18" s="91">
        <v>0</v>
      </c>
      <c r="E18" s="90">
        <v>0</v>
      </c>
    </row>
    <row r="19" spans="2:5" ht="13.5" customHeight="1" thickBot="1">
      <c r="B19" s="14" t="s">
        <v>129</v>
      </c>
      <c r="C19" s="14">
        <v>150</v>
      </c>
      <c r="D19" s="94">
        <v>0</v>
      </c>
      <c r="E19" s="93">
        <v>0</v>
      </c>
    </row>
    <row r="20" spans="2:5" ht="36.75" customHeight="1">
      <c r="B20" s="31" t="s">
        <v>136</v>
      </c>
      <c r="C20" s="9">
        <v>200</v>
      </c>
      <c r="D20" s="92">
        <v>698</v>
      </c>
      <c r="E20" s="88">
        <v>826</v>
      </c>
    </row>
    <row r="21" spans="2:5" ht="12.75" thickBot="1">
      <c r="B21" s="35" t="s">
        <v>128</v>
      </c>
      <c r="C21" s="85"/>
      <c r="D21" s="87"/>
      <c r="E21" s="86"/>
    </row>
    <row r="22" spans="2:5" ht="24.75" thickBot="1">
      <c r="B22" s="31" t="s">
        <v>137</v>
      </c>
      <c r="C22" s="9">
        <v>210</v>
      </c>
      <c r="D22" s="92">
        <v>691</v>
      </c>
      <c r="E22" s="88">
        <v>818</v>
      </c>
    </row>
    <row r="23" spans="2:5" ht="60.75" thickBot="1">
      <c r="B23" s="14" t="s">
        <v>138</v>
      </c>
      <c r="C23" s="9">
        <v>220</v>
      </c>
      <c r="D23" s="92">
        <v>4</v>
      </c>
      <c r="E23" s="88">
        <v>5</v>
      </c>
    </row>
    <row r="24" spans="2:5" ht="36.75" thickBot="1">
      <c r="B24" s="14" t="s">
        <v>139</v>
      </c>
      <c r="C24" s="14">
        <v>230</v>
      </c>
      <c r="D24" s="94">
        <v>1</v>
      </c>
      <c r="E24" s="93">
        <v>1</v>
      </c>
    </row>
    <row r="25" spans="2:5" ht="60.75" thickBot="1">
      <c r="B25" s="14" t="s">
        <v>140</v>
      </c>
      <c r="C25" s="14">
        <v>240</v>
      </c>
      <c r="D25" s="94">
        <v>2</v>
      </c>
      <c r="E25" s="93">
        <v>2</v>
      </c>
    </row>
    <row r="26" spans="2:5" ht="12.75" thickBot="1">
      <c r="B26" s="14" t="s">
        <v>130</v>
      </c>
      <c r="C26" s="14">
        <v>250</v>
      </c>
      <c r="D26" s="94">
        <v>0</v>
      </c>
      <c r="E26" s="93">
        <v>0</v>
      </c>
    </row>
    <row r="27" spans="2:6" ht="12">
      <c r="B27" s="95"/>
      <c r="C27" s="95"/>
      <c r="D27" s="96"/>
      <c r="E27" s="97"/>
      <c r="F27" s="96"/>
    </row>
    <row r="29" ht="12">
      <c r="B29" s="7" t="s">
        <v>105</v>
      </c>
    </row>
    <row r="30" spans="2:4" ht="12">
      <c r="B30" s="7" t="s">
        <v>209</v>
      </c>
      <c r="C30" s="98" t="s">
        <v>212</v>
      </c>
      <c r="D30" s="7" t="s">
        <v>210</v>
      </c>
    </row>
    <row r="31" ht="12">
      <c r="D31" s="7" t="s">
        <v>190</v>
      </c>
    </row>
    <row r="33" ht="12">
      <c r="B33" s="7" t="s">
        <v>63</v>
      </c>
    </row>
    <row r="34" ht="12">
      <c r="B34" s="7" t="s">
        <v>64</v>
      </c>
    </row>
    <row r="35" spans="2:4" ht="12">
      <c r="B35" s="7" t="s">
        <v>211</v>
      </c>
      <c r="C35" s="7" t="s">
        <v>212</v>
      </c>
      <c r="D35" s="7" t="s">
        <v>306</v>
      </c>
    </row>
    <row r="36" ht="12">
      <c r="D36" s="7" t="s">
        <v>190</v>
      </c>
    </row>
  </sheetData>
  <mergeCells count="2">
    <mergeCell ref="B10:B11"/>
    <mergeCell ref="D10:D11"/>
  </mergeCells>
  <printOptions/>
  <pageMargins left="0.7086614173228347" right="0.2362204724409449" top="0.2755905511811024" bottom="0.35433070866141736" header="0.2362204724409449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B42" sqref="B42"/>
    </sheetView>
  </sheetViews>
  <sheetFormatPr defaultColWidth="9.140625" defaultRowHeight="12.75"/>
  <cols>
    <col min="1" max="1" width="6.421875" style="24" customWidth="1"/>
    <col min="2" max="2" width="47.00390625" style="24" customWidth="1"/>
    <col min="3" max="3" width="13.00390625" style="24" customWidth="1"/>
    <col min="4" max="4" width="21.57421875" style="24" customWidth="1"/>
    <col min="5" max="5" width="15.00390625" style="24" customWidth="1"/>
    <col min="6" max="6" width="16.57421875" style="24" bestFit="1" customWidth="1"/>
    <col min="7" max="7" width="15.57421875" style="24" bestFit="1" customWidth="1"/>
    <col min="8" max="16384" width="9.140625" style="24" customWidth="1"/>
  </cols>
  <sheetData>
    <row r="2" ht="15" customHeight="1">
      <c r="B2" s="3"/>
    </row>
    <row r="3" s="169" customFormat="1" ht="13.5">
      <c r="B3" s="157" t="s">
        <v>298</v>
      </c>
    </row>
    <row r="4" spans="2:6" s="169" customFormat="1" ht="13.5">
      <c r="B4" s="241" t="s">
        <v>297</v>
      </c>
      <c r="C4" s="241"/>
      <c r="F4" s="28"/>
    </row>
    <row r="5" spans="1:8" s="111" customFormat="1" ht="12">
      <c r="A5" s="242" t="s">
        <v>179</v>
      </c>
      <c r="B5" s="242"/>
      <c r="C5" s="242"/>
      <c r="D5" s="242"/>
      <c r="E5" s="242"/>
      <c r="F5" s="134"/>
      <c r="G5" s="134"/>
      <c r="H5" s="134"/>
    </row>
    <row r="6" spans="1:8" s="111" customFormat="1" ht="12.75" customHeight="1">
      <c r="A6" s="240" t="s">
        <v>230</v>
      </c>
      <c r="B6" s="240"/>
      <c r="C6" s="240"/>
      <c r="D6" s="240"/>
      <c r="E6" s="240"/>
      <c r="F6" s="54"/>
      <c r="G6" s="54"/>
      <c r="H6" s="54"/>
    </row>
    <row r="7" spans="1:8" s="111" customFormat="1" ht="12">
      <c r="A7" s="243" t="s">
        <v>180</v>
      </c>
      <c r="B7" s="243"/>
      <c r="C7" s="243"/>
      <c r="D7" s="243"/>
      <c r="E7" s="243"/>
      <c r="F7" s="134"/>
      <c r="G7" s="134"/>
      <c r="H7" s="134"/>
    </row>
    <row r="8" spans="1:8" s="111" customFormat="1" ht="12.75" customHeight="1">
      <c r="A8" s="240" t="s">
        <v>231</v>
      </c>
      <c r="B8" s="240"/>
      <c r="C8" s="240"/>
      <c r="D8" s="240"/>
      <c r="E8" s="240"/>
      <c r="F8" s="54"/>
      <c r="G8" s="54"/>
      <c r="H8" s="54"/>
    </row>
    <row r="9" spans="1:8" s="111" customFormat="1" ht="12.75" customHeight="1">
      <c r="A9" s="240" t="s">
        <v>232</v>
      </c>
      <c r="B9" s="240"/>
      <c r="C9" s="240"/>
      <c r="D9" s="240"/>
      <c r="E9" s="240"/>
      <c r="F9" s="54"/>
      <c r="G9" s="54"/>
      <c r="H9" s="54"/>
    </row>
    <row r="10" ht="14.25" thickBot="1">
      <c r="B10" s="1"/>
    </row>
    <row r="11" spans="2:6" ht="25.5" customHeight="1" thickBot="1">
      <c r="B11" s="101" t="s">
        <v>165</v>
      </c>
      <c r="C11" s="101" t="s">
        <v>166</v>
      </c>
      <c r="D11" s="101" t="s">
        <v>162</v>
      </c>
      <c r="F11" s="2"/>
    </row>
    <row r="12" spans="2:7" ht="26.25" thickBot="1">
      <c r="B12" s="102" t="s">
        <v>219</v>
      </c>
      <c r="C12" s="103">
        <v>10</v>
      </c>
      <c r="D12" s="104">
        <v>77007548.51</v>
      </c>
      <c r="E12" s="105"/>
      <c r="F12" s="2"/>
      <c r="G12" s="2"/>
    </row>
    <row r="13" spans="2:7" s="23" customFormat="1" ht="13.5" thickBot="1">
      <c r="B13" s="106" t="s">
        <v>163</v>
      </c>
      <c r="C13" s="107">
        <v>20</v>
      </c>
      <c r="D13" s="104">
        <v>19251421.85</v>
      </c>
      <c r="E13" s="132"/>
      <c r="F13" s="185"/>
      <c r="G13" s="186"/>
    </row>
    <row r="14" spans="2:7" s="23" customFormat="1" ht="13.5" thickBot="1">
      <c r="B14" s="108" t="s">
        <v>164</v>
      </c>
      <c r="C14" s="109">
        <v>30</v>
      </c>
      <c r="D14" s="104">
        <v>3365278.97</v>
      </c>
      <c r="E14" s="132"/>
      <c r="F14" s="186"/>
      <c r="G14" s="186"/>
    </row>
    <row r="15" spans="2:7" s="23" customFormat="1" ht="42" customHeight="1" thickBot="1">
      <c r="B15" s="108" t="s">
        <v>220</v>
      </c>
      <c r="C15" s="109">
        <v>40</v>
      </c>
      <c r="D15" s="104">
        <v>2042446.27</v>
      </c>
      <c r="F15" s="187"/>
      <c r="G15" s="186"/>
    </row>
    <row r="16" spans="2:7" s="23" customFormat="1" ht="39" thickBot="1">
      <c r="B16" s="108" t="s">
        <v>221</v>
      </c>
      <c r="C16" s="109">
        <v>50</v>
      </c>
      <c r="D16" s="104">
        <v>3274407.32</v>
      </c>
      <c r="F16" s="189"/>
      <c r="G16" s="186"/>
    </row>
    <row r="17" spans="2:7" ht="27.75" customHeight="1" thickBot="1">
      <c r="B17" s="108" t="s">
        <v>222</v>
      </c>
      <c r="C17" s="109">
        <v>60</v>
      </c>
      <c r="D17" s="104">
        <v>0</v>
      </c>
      <c r="F17" s="189"/>
      <c r="G17" s="2"/>
    </row>
    <row r="18" spans="2:7" ht="51.75" thickBot="1">
      <c r="B18" s="108" t="s">
        <v>223</v>
      </c>
      <c r="C18" s="109">
        <v>70</v>
      </c>
      <c r="D18" s="110">
        <f>('Отчет о приросте'!D14+'Отчет о приросте'!D21+'Отчет о приросте'!D22+'Отчет о приросте'!D25+'Отчет о приросте'!D30-'Отчет о приросте'!D37)*1000</f>
        <v>7641215.28999999</v>
      </c>
      <c r="F18" s="189"/>
      <c r="G18" s="2"/>
    </row>
    <row r="19" spans="2:7" ht="26.25" thickBot="1">
      <c r="B19" s="108" t="s">
        <v>224</v>
      </c>
      <c r="C19" s="107">
        <v>80</v>
      </c>
      <c r="D19" s="110">
        <f>D12+D13-D14-D15+D16-D17+D18</f>
        <v>101766867.73</v>
      </c>
      <c r="F19" s="189"/>
      <c r="G19" s="188"/>
    </row>
    <row r="20" spans="2:7" ht="13.5">
      <c r="B20" s="1"/>
      <c r="F20" s="189"/>
      <c r="G20" s="29"/>
    </row>
    <row r="21" spans="2:7" ht="13.5">
      <c r="B21" s="1"/>
      <c r="D21" s="4"/>
      <c r="F21" s="2"/>
      <c r="G21" s="2"/>
    </row>
    <row r="22" spans="2:7" ht="12.75">
      <c r="B22" s="111" t="s">
        <v>105</v>
      </c>
      <c r="C22" s="111"/>
      <c r="D22" s="111"/>
      <c r="F22" s="2"/>
      <c r="G22" s="2"/>
    </row>
    <row r="23" spans="2:7" ht="12.75">
      <c r="B23" s="111" t="s">
        <v>225</v>
      </c>
      <c r="C23" s="112"/>
      <c r="D23" s="111" t="s">
        <v>189</v>
      </c>
      <c r="F23" s="2"/>
      <c r="G23" s="188"/>
    </row>
    <row r="24" spans="2:7" ht="12.75">
      <c r="B24" s="111"/>
      <c r="C24" s="113" t="s">
        <v>190</v>
      </c>
      <c r="D24" s="111"/>
      <c r="F24" s="2"/>
      <c r="G24" s="2"/>
    </row>
    <row r="25" spans="2:7" ht="12.75">
      <c r="B25" s="111"/>
      <c r="C25" s="111"/>
      <c r="D25" s="111"/>
      <c r="F25" s="2"/>
      <c r="G25" s="2"/>
    </row>
    <row r="26" spans="2:7" ht="12.75">
      <c r="B26" s="111" t="s">
        <v>63</v>
      </c>
      <c r="C26" s="111"/>
      <c r="D26" s="111"/>
      <c r="F26" s="2"/>
      <c r="G26" s="2"/>
    </row>
    <row r="27" spans="2:7" ht="12.75">
      <c r="B27" s="111" t="s">
        <v>64</v>
      </c>
      <c r="C27" s="111"/>
      <c r="D27" s="111"/>
      <c r="F27" s="2"/>
      <c r="G27" s="2"/>
    </row>
    <row r="28" spans="2:4" ht="12.75">
      <c r="B28" s="111" t="s">
        <v>226</v>
      </c>
      <c r="C28" s="112"/>
      <c r="D28" s="111" t="s">
        <v>320</v>
      </c>
    </row>
    <row r="29" spans="2:4" ht="12.75">
      <c r="B29" s="111"/>
      <c r="C29" s="113" t="s">
        <v>190</v>
      </c>
      <c r="D29" s="111"/>
    </row>
    <row r="30" spans="2:4" ht="12.75">
      <c r="B30" s="111"/>
      <c r="C30" s="111"/>
      <c r="D30" s="111"/>
    </row>
    <row r="31" ht="12.75"/>
    <row r="32" spans="2:6" ht="33.75">
      <c r="B32" s="114" t="s">
        <v>227</v>
      </c>
      <c r="C32" s="112"/>
      <c r="D32" s="115" t="s">
        <v>228</v>
      </c>
      <c r="F32" s="116"/>
    </row>
    <row r="33" spans="2:6" ht="12.75">
      <c r="B33" s="116"/>
      <c r="C33" s="113" t="s">
        <v>190</v>
      </c>
      <c r="D33" s="113"/>
      <c r="E33" s="116"/>
      <c r="F33" s="116"/>
    </row>
    <row r="34" spans="2:6" ht="13.5">
      <c r="B34" s="1"/>
      <c r="F34" s="28"/>
    </row>
    <row r="35" spans="2:4" s="120" customFormat="1" ht="12.75">
      <c r="B35" s="121"/>
      <c r="C35" s="121"/>
      <c r="D35" s="121"/>
    </row>
    <row r="36" spans="2:5" s="120" customFormat="1" ht="12.75">
      <c r="B36" s="119"/>
      <c r="C36" s="122"/>
      <c r="D36" s="117"/>
      <c r="E36" s="123"/>
    </row>
    <row r="37" spans="2:5" s="120" customFormat="1" ht="12.75">
      <c r="B37" s="124"/>
      <c r="C37" s="124"/>
      <c r="D37" s="118"/>
      <c r="E37" s="122"/>
    </row>
    <row r="38" spans="2:5" s="120" customFormat="1" ht="12.75">
      <c r="B38" s="255"/>
      <c r="C38" s="255"/>
      <c r="D38" s="255"/>
      <c r="E38" s="122"/>
    </row>
    <row r="39" spans="2:4" s="120" customFormat="1" ht="12.75">
      <c r="B39" s="256"/>
      <c r="C39" s="256"/>
      <c r="D39" s="185"/>
    </row>
    <row r="40" spans="2:7" s="120" customFormat="1" ht="12.75">
      <c r="B40" s="256"/>
      <c r="C40" s="256"/>
      <c r="D40" s="185"/>
      <c r="E40" s="29"/>
      <c r="F40" s="125"/>
      <c r="G40" s="126"/>
    </row>
    <row r="41" spans="2:4" s="120" customFormat="1" ht="12.75">
      <c r="B41" s="256"/>
      <c r="C41" s="256"/>
      <c r="D41" s="185"/>
    </row>
    <row r="42" spans="2:7" s="120" customFormat="1" ht="12.75">
      <c r="B42" s="256"/>
      <c r="C42" s="256"/>
      <c r="D42" s="185"/>
      <c r="F42" s="125"/>
      <c r="G42" s="125"/>
    </row>
    <row r="43" spans="2:7" s="120" customFormat="1" ht="12.75">
      <c r="B43" s="256"/>
      <c r="C43" s="256"/>
      <c r="D43" s="185"/>
      <c r="G43" s="125"/>
    </row>
    <row r="44" spans="2:6" s="120" customFormat="1" ht="12.75">
      <c r="B44" s="256"/>
      <c r="C44" s="256"/>
      <c r="D44" s="185"/>
      <c r="F44" s="128"/>
    </row>
    <row r="45" spans="2:6" s="120" customFormat="1" ht="12.75">
      <c r="B45" s="256"/>
      <c r="C45" s="256"/>
      <c r="D45" s="257"/>
      <c r="E45" s="126"/>
      <c r="F45" s="126"/>
    </row>
    <row r="46" spans="2:7" s="120" customFormat="1" ht="12.75">
      <c r="B46" s="256"/>
      <c r="C46" s="256"/>
      <c r="D46" s="257"/>
      <c r="F46" s="126"/>
      <c r="G46" s="125"/>
    </row>
    <row r="47" spans="2:4" s="120" customFormat="1" ht="13.5">
      <c r="B47" s="127"/>
      <c r="D47" s="126"/>
    </row>
    <row r="48" s="120" customFormat="1" ht="13.5">
      <c r="B48" s="127"/>
    </row>
    <row r="49" s="120" customFormat="1" ht="13.5">
      <c r="B49" s="127"/>
    </row>
    <row r="50" s="120" customFormat="1" ht="13.5">
      <c r="B50" s="127"/>
    </row>
    <row r="51" s="120" customFormat="1" ht="13.5">
      <c r="B51" s="127"/>
    </row>
    <row r="52" s="120" customFormat="1" ht="13.5">
      <c r="B52" s="127"/>
    </row>
    <row r="53" s="120" customFormat="1" ht="13.5">
      <c r="B53" s="127"/>
    </row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</sheetData>
  <mergeCells count="6">
    <mergeCell ref="A8:E8"/>
    <mergeCell ref="A9:E9"/>
    <mergeCell ref="B4:C4"/>
    <mergeCell ref="A5:E5"/>
    <mergeCell ref="A6:E6"/>
    <mergeCell ref="A7:E7"/>
  </mergeCell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E70" sqref="E70"/>
    </sheetView>
  </sheetViews>
  <sheetFormatPr defaultColWidth="9.140625" defaultRowHeight="12.75"/>
  <cols>
    <col min="1" max="1" width="43.140625" style="111" customWidth="1"/>
    <col min="2" max="2" width="7.421875" style="156" customWidth="1"/>
    <col min="3" max="3" width="9.7109375" style="111" customWidth="1"/>
    <col min="4" max="5" width="16.28125" style="111" customWidth="1"/>
    <col min="6" max="16384" width="9.140625" style="111" customWidth="1"/>
  </cols>
  <sheetData>
    <row r="1" spans="1:8" ht="28.5" customHeight="1">
      <c r="A1" s="244" t="s">
        <v>229</v>
      </c>
      <c r="B1" s="244"/>
      <c r="C1" s="244"/>
      <c r="D1" s="244"/>
      <c r="E1" s="244"/>
      <c r="F1" s="134"/>
      <c r="G1" s="134"/>
      <c r="H1" s="134"/>
    </row>
    <row r="2" spans="1:8" ht="7.5" customHeight="1">
      <c r="A2" s="135"/>
      <c r="B2" s="135"/>
      <c r="C2" s="135"/>
      <c r="D2" s="136"/>
      <c r="E2" s="137"/>
      <c r="F2" s="138"/>
      <c r="G2" s="138"/>
      <c r="H2" s="138"/>
    </row>
    <row r="3" spans="1:8" ht="12">
      <c r="A3" s="242" t="s">
        <v>179</v>
      </c>
      <c r="B3" s="242"/>
      <c r="C3" s="242"/>
      <c r="D3" s="242"/>
      <c r="E3" s="242"/>
      <c r="F3" s="134"/>
      <c r="G3" s="134"/>
      <c r="H3" s="134"/>
    </row>
    <row r="4" spans="1:8" ht="12.75" customHeight="1">
      <c r="A4" s="240" t="s">
        <v>230</v>
      </c>
      <c r="B4" s="240"/>
      <c r="C4" s="240"/>
      <c r="D4" s="240"/>
      <c r="E4" s="240"/>
      <c r="F4" s="54"/>
      <c r="G4" s="54"/>
      <c r="H4" s="54"/>
    </row>
    <row r="5" spans="1:8" ht="12">
      <c r="A5" s="243" t="s">
        <v>180</v>
      </c>
      <c r="B5" s="243"/>
      <c r="C5" s="243"/>
      <c r="D5" s="243"/>
      <c r="E5" s="243"/>
      <c r="F5" s="134"/>
      <c r="G5" s="134"/>
      <c r="H5" s="134"/>
    </row>
    <row r="6" spans="1:8" ht="12.75" customHeight="1">
      <c r="A6" s="240" t="s">
        <v>231</v>
      </c>
      <c r="B6" s="240"/>
      <c r="C6" s="240"/>
      <c r="D6" s="240"/>
      <c r="E6" s="240"/>
      <c r="F6" s="54"/>
      <c r="G6" s="54"/>
      <c r="H6" s="54"/>
    </row>
    <row r="7" spans="1:8" ht="12.75" customHeight="1">
      <c r="A7" s="240" t="s">
        <v>232</v>
      </c>
      <c r="B7" s="240"/>
      <c r="C7" s="240"/>
      <c r="D7" s="240"/>
      <c r="E7" s="240"/>
      <c r="F7" s="54"/>
      <c r="G7" s="54"/>
      <c r="H7" s="54"/>
    </row>
    <row r="8" spans="1:8" ht="7.5" customHeight="1">
      <c r="A8" s="139"/>
      <c r="B8" s="139"/>
      <c r="C8" s="139"/>
      <c r="D8" s="140"/>
      <c r="E8" s="141"/>
      <c r="F8" s="142"/>
      <c r="G8" s="142"/>
      <c r="H8" s="142"/>
    </row>
    <row r="9" spans="1:8" ht="11.25">
      <c r="A9" s="143" t="s">
        <v>233</v>
      </c>
      <c r="B9" s="245">
        <v>38748.833333333336</v>
      </c>
      <c r="C9" s="245"/>
      <c r="D9" s="245"/>
      <c r="E9" s="245"/>
      <c r="F9" s="144"/>
      <c r="G9" s="144"/>
      <c r="H9" s="144"/>
    </row>
    <row r="10" spans="1:4" ht="7.5" customHeight="1">
      <c r="A10" s="145"/>
      <c r="B10" s="145"/>
      <c r="C10" s="145"/>
      <c r="D10" s="146"/>
    </row>
    <row r="11" spans="1:5" ht="22.5">
      <c r="A11" s="246" t="s">
        <v>234</v>
      </c>
      <c r="B11" s="247"/>
      <c r="C11" s="246" t="s">
        <v>235</v>
      </c>
      <c r="D11" s="147" t="s">
        <v>236</v>
      </c>
      <c r="E11" s="147" t="s">
        <v>236</v>
      </c>
    </row>
    <row r="12" spans="1:5" ht="11.25">
      <c r="A12" s="248"/>
      <c r="B12" s="249"/>
      <c r="C12" s="248"/>
      <c r="D12" s="148">
        <v>38748</v>
      </c>
      <c r="E12" s="148">
        <v>38747</v>
      </c>
    </row>
    <row r="13" spans="1:5" ht="11.25">
      <c r="A13" s="250">
        <v>1</v>
      </c>
      <c r="B13" s="250"/>
      <c r="C13" s="149">
        <v>2</v>
      </c>
      <c r="D13" s="150">
        <v>3</v>
      </c>
      <c r="E13" s="150">
        <v>4</v>
      </c>
    </row>
    <row r="14" spans="1:5" ht="11.25">
      <c r="A14" s="251" t="s">
        <v>237</v>
      </c>
      <c r="B14" s="251"/>
      <c r="C14" s="151"/>
      <c r="D14" s="151"/>
      <c r="E14" s="151"/>
    </row>
    <row r="15" spans="1:5" ht="11.25">
      <c r="A15" s="252" t="s">
        <v>238</v>
      </c>
      <c r="B15" s="252"/>
      <c r="C15" s="151">
        <v>10</v>
      </c>
      <c r="D15" s="152">
        <v>6214456.29</v>
      </c>
      <c r="E15" s="152">
        <v>4694570.23</v>
      </c>
    </row>
    <row r="16" spans="1:5" ht="11.25">
      <c r="A16" s="253" t="s">
        <v>182</v>
      </c>
      <c r="B16" s="253"/>
      <c r="C16" s="151">
        <v>11</v>
      </c>
      <c r="D16" s="152">
        <v>6214456.29</v>
      </c>
      <c r="E16" s="152">
        <v>4694570.23</v>
      </c>
    </row>
    <row r="17" spans="1:5" ht="11.25">
      <c r="A17" s="253" t="s">
        <v>183</v>
      </c>
      <c r="B17" s="253"/>
      <c r="C17" s="151">
        <v>12</v>
      </c>
      <c r="D17" s="152">
        <v>0</v>
      </c>
      <c r="E17" s="152">
        <v>0</v>
      </c>
    </row>
    <row r="18" spans="1:5" ht="11.25">
      <c r="A18" s="252" t="s">
        <v>239</v>
      </c>
      <c r="B18" s="252"/>
      <c r="C18" s="151">
        <v>20</v>
      </c>
      <c r="D18" s="152">
        <v>0</v>
      </c>
      <c r="E18" s="152">
        <v>0</v>
      </c>
    </row>
    <row r="19" spans="1:5" ht="11.25">
      <c r="A19" s="253" t="s">
        <v>182</v>
      </c>
      <c r="B19" s="253"/>
      <c r="C19" s="151">
        <v>21</v>
      </c>
      <c r="D19" s="152">
        <v>0</v>
      </c>
      <c r="E19" s="152">
        <v>0</v>
      </c>
    </row>
    <row r="20" spans="1:5" ht="11.25">
      <c r="A20" s="253" t="s">
        <v>183</v>
      </c>
      <c r="B20" s="253"/>
      <c r="C20" s="151">
        <v>22</v>
      </c>
      <c r="D20" s="152">
        <v>0</v>
      </c>
      <c r="E20" s="152">
        <v>0</v>
      </c>
    </row>
    <row r="21" spans="1:5" ht="11.25">
      <c r="A21" s="252" t="s">
        <v>240</v>
      </c>
      <c r="B21" s="252"/>
      <c r="C21" s="151">
        <v>30</v>
      </c>
      <c r="D21" s="152">
        <v>0</v>
      </c>
      <c r="E21" s="152">
        <v>0</v>
      </c>
    </row>
    <row r="22" spans="1:5" ht="24.75" customHeight="1">
      <c r="A22" s="252" t="s">
        <v>241</v>
      </c>
      <c r="B22" s="252"/>
      <c r="C22" s="151">
        <v>40</v>
      </c>
      <c r="D22" s="152">
        <v>0</v>
      </c>
      <c r="E22" s="152">
        <v>0</v>
      </c>
    </row>
    <row r="23" spans="1:5" ht="11.25">
      <c r="A23" s="252" t="s">
        <v>242</v>
      </c>
      <c r="B23" s="252"/>
      <c r="C23" s="151">
        <v>50</v>
      </c>
      <c r="D23" s="152">
        <v>0</v>
      </c>
      <c r="E23" s="152">
        <v>0</v>
      </c>
    </row>
    <row r="24" spans="1:5" ht="26.25" customHeight="1">
      <c r="A24" s="252" t="s">
        <v>243</v>
      </c>
      <c r="B24" s="252"/>
      <c r="C24" s="151">
        <v>60</v>
      </c>
      <c r="D24" s="152">
        <v>0</v>
      </c>
      <c r="E24" s="152">
        <v>0</v>
      </c>
    </row>
    <row r="25" spans="1:5" ht="11.25">
      <c r="A25" s="252" t="s">
        <v>244</v>
      </c>
      <c r="B25" s="252"/>
      <c r="C25" s="151">
        <v>70</v>
      </c>
      <c r="D25" s="152">
        <v>89481098.39</v>
      </c>
      <c r="E25" s="152">
        <v>85718097.76</v>
      </c>
    </row>
    <row r="26" spans="1:5" ht="11.25">
      <c r="A26" s="252" t="s">
        <v>55</v>
      </c>
      <c r="B26" s="252"/>
      <c r="C26" s="151">
        <v>80</v>
      </c>
      <c r="D26" s="152">
        <v>0</v>
      </c>
      <c r="E26" s="152">
        <v>0</v>
      </c>
    </row>
    <row r="27" spans="1:5" ht="11.25">
      <c r="A27" s="252" t="s">
        <v>245</v>
      </c>
      <c r="B27" s="252"/>
      <c r="C27" s="151">
        <v>90</v>
      </c>
      <c r="D27" s="152">
        <v>0</v>
      </c>
      <c r="E27" s="152">
        <v>0</v>
      </c>
    </row>
    <row r="28" spans="1:5" ht="11.25">
      <c r="A28" s="253" t="s">
        <v>246</v>
      </c>
      <c r="B28" s="253"/>
      <c r="C28" s="151">
        <v>91</v>
      </c>
      <c r="D28" s="152">
        <v>0</v>
      </c>
      <c r="E28" s="152">
        <v>0</v>
      </c>
    </row>
    <row r="29" spans="1:5" ht="11.25">
      <c r="A29" s="253" t="s">
        <v>247</v>
      </c>
      <c r="B29" s="253"/>
      <c r="C29" s="151">
        <v>92</v>
      </c>
      <c r="D29" s="152">
        <v>0</v>
      </c>
      <c r="E29" s="152">
        <v>0</v>
      </c>
    </row>
    <row r="30" spans="1:5" ht="11.25">
      <c r="A30" s="252" t="s">
        <v>248</v>
      </c>
      <c r="B30" s="252"/>
      <c r="C30" s="151">
        <v>100</v>
      </c>
      <c r="D30" s="152">
        <v>0</v>
      </c>
      <c r="E30" s="152">
        <v>0</v>
      </c>
    </row>
    <row r="31" spans="1:5" ht="11.25">
      <c r="A31" s="252" t="s">
        <v>249</v>
      </c>
      <c r="B31" s="252"/>
      <c r="C31" s="151">
        <v>110</v>
      </c>
      <c r="D31" s="152">
        <v>0</v>
      </c>
      <c r="E31" s="152">
        <v>0</v>
      </c>
    </row>
    <row r="32" spans="1:5" ht="11.25">
      <c r="A32" s="253" t="s">
        <v>250</v>
      </c>
      <c r="B32" s="253"/>
      <c r="C32" s="151">
        <v>111</v>
      </c>
      <c r="D32" s="152">
        <v>0</v>
      </c>
      <c r="E32" s="152">
        <v>0</v>
      </c>
    </row>
    <row r="33" spans="1:5" ht="11.25">
      <c r="A33" s="253" t="s">
        <v>251</v>
      </c>
      <c r="B33" s="253"/>
      <c r="C33" s="151">
        <v>112</v>
      </c>
      <c r="D33" s="152">
        <v>0</v>
      </c>
      <c r="E33" s="152">
        <v>0</v>
      </c>
    </row>
    <row r="34" spans="1:5" ht="11.25">
      <c r="A34" s="253" t="s">
        <v>252</v>
      </c>
      <c r="B34" s="253"/>
      <c r="C34" s="151">
        <v>113</v>
      </c>
      <c r="D34" s="152">
        <v>0</v>
      </c>
      <c r="E34" s="152">
        <v>0</v>
      </c>
    </row>
    <row r="35" spans="1:5" ht="11.25">
      <c r="A35" s="253" t="s">
        <v>253</v>
      </c>
      <c r="B35" s="253"/>
      <c r="C35" s="151">
        <v>114</v>
      </c>
      <c r="D35" s="152">
        <v>0</v>
      </c>
      <c r="E35" s="152">
        <v>0</v>
      </c>
    </row>
    <row r="36" spans="1:5" ht="33.75" customHeight="1">
      <c r="A36" s="252" t="s">
        <v>254</v>
      </c>
      <c r="B36" s="252"/>
      <c r="C36" s="151">
        <v>120</v>
      </c>
      <c r="D36" s="152">
        <v>0</v>
      </c>
      <c r="E36" s="152">
        <v>0</v>
      </c>
    </row>
    <row r="37" spans="1:5" ht="11.25">
      <c r="A37" s="253" t="s">
        <v>255</v>
      </c>
      <c r="B37" s="253"/>
      <c r="C37" s="151">
        <v>121</v>
      </c>
      <c r="D37" s="152">
        <v>0</v>
      </c>
      <c r="E37" s="152">
        <v>0</v>
      </c>
    </row>
    <row r="38" spans="1:5" ht="51.75" customHeight="1">
      <c r="A38" s="252" t="s">
        <v>256</v>
      </c>
      <c r="B38" s="252"/>
      <c r="C38" s="151">
        <v>130</v>
      </c>
      <c r="D38" s="152">
        <v>0</v>
      </c>
      <c r="E38" s="152">
        <v>0</v>
      </c>
    </row>
    <row r="39" spans="1:5" ht="11.25">
      <c r="A39" s="252" t="s">
        <v>57</v>
      </c>
      <c r="B39" s="252"/>
      <c r="C39" s="151">
        <v>140</v>
      </c>
      <c r="D39" s="152">
        <v>0</v>
      </c>
      <c r="E39" s="152">
        <v>0</v>
      </c>
    </row>
    <row r="40" spans="1:5" ht="25.5" customHeight="1">
      <c r="A40" s="252" t="s">
        <v>257</v>
      </c>
      <c r="B40" s="252"/>
      <c r="C40" s="151">
        <v>150</v>
      </c>
      <c r="D40" s="152">
        <v>0</v>
      </c>
      <c r="E40" s="152">
        <v>0</v>
      </c>
    </row>
    <row r="41" spans="1:5" ht="11.25">
      <c r="A41" s="253" t="s">
        <v>258</v>
      </c>
      <c r="B41" s="253"/>
      <c r="C41" s="151">
        <v>151</v>
      </c>
      <c r="D41" s="152">
        <v>0</v>
      </c>
      <c r="E41" s="152">
        <v>0</v>
      </c>
    </row>
    <row r="42" spans="1:5" ht="22.5" customHeight="1">
      <c r="A42" s="252" t="s">
        <v>259</v>
      </c>
      <c r="B42" s="252"/>
      <c r="C42" s="151">
        <v>160</v>
      </c>
      <c r="D42" s="152">
        <v>0</v>
      </c>
      <c r="E42" s="152">
        <v>0</v>
      </c>
    </row>
    <row r="43" spans="1:5" ht="11.25">
      <c r="A43" s="253" t="s">
        <v>258</v>
      </c>
      <c r="B43" s="253"/>
      <c r="C43" s="151">
        <v>161</v>
      </c>
      <c r="D43" s="152">
        <v>0</v>
      </c>
      <c r="E43" s="152">
        <v>0</v>
      </c>
    </row>
    <row r="44" spans="1:5" ht="25.5" customHeight="1">
      <c r="A44" s="252" t="s">
        <v>260</v>
      </c>
      <c r="B44" s="252"/>
      <c r="C44" s="151">
        <v>170</v>
      </c>
      <c r="D44" s="152">
        <v>0</v>
      </c>
      <c r="E44" s="152">
        <v>0</v>
      </c>
    </row>
    <row r="45" spans="1:5" ht="11.25">
      <c r="A45" s="253" t="s">
        <v>261</v>
      </c>
      <c r="B45" s="253"/>
      <c r="C45" s="151">
        <v>171</v>
      </c>
      <c r="D45" s="152">
        <v>0</v>
      </c>
      <c r="E45" s="152">
        <v>0</v>
      </c>
    </row>
    <row r="46" spans="1:5" ht="25.5" customHeight="1">
      <c r="A46" s="252" t="s">
        <v>262</v>
      </c>
      <c r="B46" s="252"/>
      <c r="C46" s="151">
        <v>180</v>
      </c>
      <c r="D46" s="152">
        <v>0</v>
      </c>
      <c r="E46" s="152">
        <v>0</v>
      </c>
    </row>
    <row r="47" spans="1:5" ht="11.25">
      <c r="A47" s="253" t="s">
        <v>261</v>
      </c>
      <c r="B47" s="253"/>
      <c r="C47" s="151">
        <v>181</v>
      </c>
      <c r="D47" s="152">
        <v>0</v>
      </c>
      <c r="E47" s="152">
        <v>0</v>
      </c>
    </row>
    <row r="48" spans="1:5" ht="27" customHeight="1">
      <c r="A48" s="252" t="s">
        <v>263</v>
      </c>
      <c r="B48" s="252"/>
      <c r="C48" s="151">
        <v>190</v>
      </c>
      <c r="D48" s="152">
        <v>0</v>
      </c>
      <c r="E48" s="152">
        <v>0</v>
      </c>
    </row>
    <row r="49" spans="1:5" ht="26.25" customHeight="1">
      <c r="A49" s="252" t="s">
        <v>264</v>
      </c>
      <c r="B49" s="252"/>
      <c r="C49" s="151">
        <v>200</v>
      </c>
      <c r="D49" s="152">
        <v>0</v>
      </c>
      <c r="E49" s="152">
        <v>0</v>
      </c>
    </row>
    <row r="50" spans="1:5" ht="11.25">
      <c r="A50" s="252" t="s">
        <v>265</v>
      </c>
      <c r="B50" s="252"/>
      <c r="C50" s="151">
        <v>210</v>
      </c>
      <c r="D50" s="152">
        <v>0</v>
      </c>
      <c r="E50" s="152">
        <v>0</v>
      </c>
    </row>
    <row r="51" spans="1:5" ht="11.25">
      <c r="A51" s="252" t="s">
        <v>266</v>
      </c>
      <c r="B51" s="252"/>
      <c r="C51" s="151">
        <v>220</v>
      </c>
      <c r="D51" s="152">
        <v>0</v>
      </c>
      <c r="E51" s="152">
        <v>0</v>
      </c>
    </row>
    <row r="52" spans="1:5" ht="11.25">
      <c r="A52" s="252" t="s">
        <v>267</v>
      </c>
      <c r="B52" s="252"/>
      <c r="C52" s="151">
        <v>230</v>
      </c>
      <c r="D52" s="153">
        <f>SUM(D53:D56)</f>
        <v>7463600.61</v>
      </c>
      <c r="E52" s="153">
        <f>SUM(E53:E56)</f>
        <v>13093960.76</v>
      </c>
    </row>
    <row r="53" spans="1:5" ht="27.75" customHeight="1">
      <c r="A53" s="253" t="s">
        <v>268</v>
      </c>
      <c r="B53" s="253"/>
      <c r="C53" s="151">
        <v>231</v>
      </c>
      <c r="D53" s="154">
        <v>7452100.61</v>
      </c>
      <c r="E53" s="154">
        <v>13082460.76</v>
      </c>
    </row>
    <row r="54" spans="1:5" ht="26.25" customHeight="1">
      <c r="A54" s="253" t="s">
        <v>269</v>
      </c>
      <c r="B54" s="253"/>
      <c r="C54" s="151">
        <v>232</v>
      </c>
      <c r="D54" s="154">
        <v>0</v>
      </c>
      <c r="E54" s="154">
        <v>0</v>
      </c>
    </row>
    <row r="55" spans="1:5" ht="34.5" customHeight="1">
      <c r="A55" s="253" t="s">
        <v>270</v>
      </c>
      <c r="B55" s="253"/>
      <c r="C55" s="151">
        <v>233</v>
      </c>
      <c r="D55" s="154">
        <v>0</v>
      </c>
      <c r="E55" s="154">
        <v>0</v>
      </c>
    </row>
    <row r="56" spans="1:5" ht="11.25">
      <c r="A56" s="253" t="s">
        <v>271</v>
      </c>
      <c r="B56" s="253"/>
      <c r="C56" s="151">
        <v>234</v>
      </c>
      <c r="D56" s="154">
        <v>11500</v>
      </c>
      <c r="E56" s="154">
        <v>11500</v>
      </c>
    </row>
    <row r="57" spans="1:5" ht="34.5" customHeight="1">
      <c r="A57" s="252" t="s">
        <v>272</v>
      </c>
      <c r="B57" s="252"/>
      <c r="C57" s="151">
        <v>240</v>
      </c>
      <c r="D57" s="152">
        <f>SUM(D15,D18,D21,D22,D23,D24,D25,D26,D52)</f>
        <v>103159155.29</v>
      </c>
      <c r="E57" s="152">
        <f>SUM(E15,E18,E21,E22,E23,E24,E25,E26,E52)</f>
        <v>103506628.75000001</v>
      </c>
    </row>
    <row r="58" spans="1:5" ht="11.25">
      <c r="A58" s="251" t="s">
        <v>273</v>
      </c>
      <c r="B58" s="251"/>
      <c r="C58" s="151"/>
      <c r="D58" s="152"/>
      <c r="E58" s="152"/>
    </row>
    <row r="59" spans="1:5" ht="11.25">
      <c r="A59" s="252" t="s">
        <v>274</v>
      </c>
      <c r="B59" s="252"/>
      <c r="C59" s="151">
        <v>300</v>
      </c>
      <c r="D59" s="154">
        <v>1127067.92</v>
      </c>
      <c r="E59" s="154">
        <v>662343.52</v>
      </c>
    </row>
    <row r="60" spans="1:5" ht="11.25">
      <c r="A60" s="252" t="s">
        <v>275</v>
      </c>
      <c r="B60" s="252"/>
      <c r="C60" s="151">
        <v>310</v>
      </c>
      <c r="D60" s="154">
        <v>265219.64</v>
      </c>
      <c r="E60" s="154">
        <v>255101.26</v>
      </c>
    </row>
    <row r="61" spans="1:5" ht="34.5" customHeight="1">
      <c r="A61" s="252" t="s">
        <v>276</v>
      </c>
      <c r="B61" s="252"/>
      <c r="C61" s="151">
        <v>320</v>
      </c>
      <c r="D61" s="152">
        <v>0</v>
      </c>
      <c r="E61" s="152">
        <v>0</v>
      </c>
    </row>
    <row r="62" spans="1:5" ht="11.25">
      <c r="A62" s="252" t="s">
        <v>277</v>
      </c>
      <c r="B62" s="252"/>
      <c r="C62" s="151">
        <v>330</v>
      </c>
      <c r="D62" s="152">
        <f>SUM(D59:D61)</f>
        <v>1392287.56</v>
      </c>
      <c r="E62" s="152">
        <f>SUM(E59:E61)</f>
        <v>917444.78</v>
      </c>
    </row>
    <row r="63" spans="1:5" ht="11.25">
      <c r="A63" s="251" t="s">
        <v>278</v>
      </c>
      <c r="B63" s="251"/>
      <c r="C63" s="151">
        <v>400</v>
      </c>
      <c r="D63" s="154">
        <v>101766867.73</v>
      </c>
      <c r="E63" s="154">
        <v>102589183.97</v>
      </c>
    </row>
    <row r="64" spans="1:5" ht="37.5" customHeight="1">
      <c r="A64" s="252" t="s">
        <v>279</v>
      </c>
      <c r="B64" s="252"/>
      <c r="C64" s="151">
        <v>500</v>
      </c>
      <c r="D64" s="155">
        <v>41560.85454</v>
      </c>
      <c r="E64" s="155">
        <v>41137.74055</v>
      </c>
    </row>
    <row r="65" spans="1:5" ht="33.75" customHeight="1">
      <c r="A65" s="252" t="s">
        <v>280</v>
      </c>
      <c r="B65" s="252"/>
      <c r="C65" s="151">
        <v>600</v>
      </c>
      <c r="D65" s="152">
        <f>D63/D64</f>
        <v>2448.6230818968143</v>
      </c>
      <c r="E65" s="152">
        <f>E63/E64</f>
        <v>2493.797243076832</v>
      </c>
    </row>
    <row r="66" ht="24.75" customHeight="1"/>
    <row r="67" spans="1:7" ht="12" customHeight="1">
      <c r="A67" s="158" t="s">
        <v>188</v>
      </c>
      <c r="C67" s="116"/>
      <c r="D67" s="116"/>
      <c r="E67" s="159" t="s">
        <v>189</v>
      </c>
      <c r="G67" s="160"/>
    </row>
    <row r="68" spans="1:7" s="162" customFormat="1" ht="12">
      <c r="A68" s="161"/>
      <c r="C68" s="254" t="s">
        <v>190</v>
      </c>
      <c r="D68" s="254"/>
      <c r="E68" s="161"/>
      <c r="G68" s="163"/>
    </row>
    <row r="69" spans="1:7" ht="25.5" customHeight="1">
      <c r="A69" s="114"/>
      <c r="C69" s="114"/>
      <c r="D69" s="114"/>
      <c r="E69" s="116"/>
      <c r="F69" s="164"/>
      <c r="G69" s="164"/>
    </row>
    <row r="70" spans="1:7" ht="22.5">
      <c r="A70" s="158" t="s">
        <v>191</v>
      </c>
      <c r="C70" s="116"/>
      <c r="D70" s="116"/>
      <c r="E70" s="165" t="s">
        <v>307</v>
      </c>
      <c r="G70" s="166"/>
    </row>
    <row r="71" spans="1:7" ht="12">
      <c r="A71" s="116"/>
      <c r="B71" s="111"/>
      <c r="C71" s="254" t="s">
        <v>190</v>
      </c>
      <c r="D71" s="254"/>
      <c r="E71" s="116"/>
      <c r="G71" s="164"/>
    </row>
    <row r="72" spans="1:7" ht="22.5" customHeight="1">
      <c r="A72" s="116"/>
      <c r="B72" s="111"/>
      <c r="C72" s="113"/>
      <c r="D72" s="113"/>
      <c r="E72" s="116"/>
      <c r="G72" s="164"/>
    </row>
    <row r="73" spans="1:7" ht="33.75">
      <c r="A73" s="114" t="s">
        <v>227</v>
      </c>
      <c r="B73" s="111"/>
      <c r="C73" s="116"/>
      <c r="D73" s="116"/>
      <c r="E73" s="116" t="s">
        <v>228</v>
      </c>
      <c r="G73" s="164"/>
    </row>
    <row r="74" spans="1:7" ht="12">
      <c r="A74" s="116"/>
      <c r="B74" s="111"/>
      <c r="C74" s="254" t="s">
        <v>190</v>
      </c>
      <c r="D74" s="254"/>
      <c r="E74" s="116"/>
      <c r="G74" s="164"/>
    </row>
    <row r="75" spans="1:8" ht="11.25">
      <c r="A75" s="167"/>
      <c r="B75" s="168"/>
      <c r="C75" s="167"/>
      <c r="D75" s="167"/>
      <c r="E75" s="167"/>
      <c r="F75" s="167"/>
      <c r="G75" s="167"/>
      <c r="H75" s="167"/>
    </row>
  </sheetData>
  <mergeCells count="65">
    <mergeCell ref="A65:B65"/>
    <mergeCell ref="C68:D68"/>
    <mergeCell ref="C71:D71"/>
    <mergeCell ref="C74:D74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6:E6"/>
    <mergeCell ref="A7:E7"/>
    <mergeCell ref="B9:E9"/>
    <mergeCell ref="A11:B12"/>
    <mergeCell ref="C11:C12"/>
    <mergeCell ref="A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Administrator</cp:lastModifiedBy>
  <cp:lastPrinted>2006-02-09T12:43:03Z</cp:lastPrinted>
  <dcterms:created xsi:type="dcterms:W3CDTF">2004-02-04T11:58:30Z</dcterms:created>
  <dcterms:modified xsi:type="dcterms:W3CDTF">2006-02-09T14:02:09Z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1025833598</vt:i4>
  </property>
  <property fmtid="{D5CDD505-2E9C-101B-9397-08002B2CF9AE}" pid="4" name="_EmailSubje">
    <vt:lpwstr/>
  </property>
  <property fmtid="{D5CDD505-2E9C-101B-9397-08002B2CF9AE}" pid="5" name="_AuthorEma">
    <vt:lpwstr>Romanova@finam.ru</vt:lpwstr>
  </property>
  <property fmtid="{D5CDD505-2E9C-101B-9397-08002B2CF9AE}" pid="6" name="_AuthorEmailDisplayNa">
    <vt:lpwstr>Romanova Darya</vt:lpwstr>
  </property>
</Properties>
</file>